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G\projects\humboldt_bay_vertical_control\DATA\survey_data\mad_river_slough_20160801\"/>
    </mc:Choice>
  </mc:AlternateContent>
  <bookViews>
    <workbookView xWindow="0" yWindow="0" windowWidth="13515" windowHeight="99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5" i="1"/>
  <c r="B29" i="1" s="1"/>
  <c r="C19" i="1"/>
  <c r="I18" i="1"/>
  <c r="C18" i="1"/>
  <c r="C20" i="1" s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G8" i="1"/>
  <c r="G9" i="1" s="1"/>
  <c r="G10" i="1" s="1"/>
  <c r="G11" i="1" s="1"/>
  <c r="G12" i="1" s="1"/>
  <c r="G13" i="1" s="1"/>
  <c r="G14" i="1" s="1"/>
  <c r="G15" i="1" s="1"/>
  <c r="F8" i="1"/>
  <c r="F19" i="1" s="1"/>
  <c r="E8" i="1"/>
  <c r="F18" i="1" s="1"/>
  <c r="F20" i="1" s="1"/>
  <c r="G7" i="1"/>
  <c r="B24" i="1" l="1"/>
  <c r="I19" i="1"/>
  <c r="I20" i="1" s="1"/>
  <c r="B22" i="1"/>
  <c r="B28" i="1"/>
  <c r="C30" i="1" l="1"/>
  <c r="C29" i="1"/>
  <c r="C28" i="1"/>
  <c r="E25" i="1"/>
  <c r="H14" i="1" l="1"/>
  <c r="I14" i="1" s="1"/>
  <c r="H13" i="1"/>
  <c r="I13" i="1" s="1"/>
  <c r="H11" i="1"/>
  <c r="I11" i="1" s="1"/>
  <c r="H9" i="1"/>
  <c r="I9" i="1" s="1"/>
  <c r="H15" i="1"/>
  <c r="H12" i="1"/>
  <c r="I12" i="1" s="1"/>
  <c r="H10" i="1"/>
  <c r="I10" i="1" s="1"/>
  <c r="H8" i="1"/>
  <c r="I8" i="1" s="1"/>
</calcChain>
</file>

<file path=xl/sharedStrings.xml><?xml version="1.0" encoding="utf-8"?>
<sst xmlns="http://schemas.openxmlformats.org/spreadsheetml/2006/main" count="64" uniqueCount="61">
  <si>
    <t>Project:</t>
  </si>
  <si>
    <t>MRS0801</t>
  </si>
  <si>
    <t>Date:</t>
  </si>
  <si>
    <t>1-August-2016</t>
  </si>
  <si>
    <t>Line:</t>
  </si>
  <si>
    <t>MRS5</t>
  </si>
  <si>
    <t>Surveyor:</t>
  </si>
  <si>
    <t>Jason R. Patton</t>
  </si>
  <si>
    <t>NAME</t>
  </si>
  <si>
    <t>B/S</t>
  </si>
  <si>
    <t>I/S</t>
  </si>
  <si>
    <t>F/S</t>
  </si>
  <si>
    <t>RISE</t>
  </si>
  <si>
    <t>FALL</t>
  </si>
  <si>
    <t>R/L</t>
  </si>
  <si>
    <t>CORRN</t>
  </si>
  <si>
    <t>FINAL</t>
  </si>
  <si>
    <t>DESC</t>
  </si>
  <si>
    <t>BM030</t>
  </si>
  <si>
    <t>IS07</t>
  </si>
  <si>
    <t>IS08</t>
  </si>
  <si>
    <t>IS09</t>
  </si>
  <si>
    <t>IS10</t>
  </si>
  <si>
    <t>IS11</t>
  </si>
  <si>
    <t>IS12</t>
  </si>
  <si>
    <t>TP01</t>
  </si>
  <si>
    <t>---------------------------------------------------------------------------------------------------------------------------------------------------------------</t>
  </si>
  <si>
    <t>CHECKS:</t>
  </si>
  <si>
    <t>Total B/S</t>
  </si>
  <si>
    <t>Total Rise</t>
  </si>
  <si>
    <t>Start Ht</t>
  </si>
  <si>
    <t>Total F/S</t>
  </si>
  <si>
    <t>Total Fall</t>
  </si>
  <si>
    <t>R/L Ht</t>
  </si>
  <si>
    <t>RESULT:</t>
  </si>
  <si>
    <t>================================================================================</t>
  </si>
  <si>
    <t>Miscl:</t>
  </si>
  <si>
    <t>Stations:</t>
  </si>
  <si>
    <t>B/S Dist:</t>
  </si>
  <si>
    <t>Dist (km):</t>
  </si>
  <si>
    <t>Corrn:</t>
  </si>
  <si>
    <t>F/S Dist:</t>
  </si>
  <si>
    <t>CLASS</t>
  </si>
  <si>
    <t>LIMIT</t>
  </si>
  <si>
    <t>RESULT</t>
  </si>
  <si>
    <t>Precise:</t>
  </si>
  <si>
    <t>Ordinary</t>
  </si>
  <si>
    <t>TMH11:</t>
  </si>
  <si>
    <t>top of pipe</t>
  </si>
  <si>
    <t>top of rebar next to pipe</t>
  </si>
  <si>
    <t>base of beam 02</t>
  </si>
  <si>
    <t>base of beam 03</t>
  </si>
  <si>
    <t>base of beam 04</t>
  </si>
  <si>
    <t>base of beam 01 (easternmost beam)</t>
  </si>
  <si>
    <t>base of beam 05 (westernmost beam)</t>
  </si>
  <si>
    <t>easternmost turning point on RXR track</t>
  </si>
  <si>
    <t>Units:</t>
  </si>
  <si>
    <t>Meters</t>
  </si>
  <si>
    <t>survey for rebar and base of concrete beams</t>
  </si>
  <si>
    <t>Notes</t>
  </si>
  <si>
    <t>turning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</si>
</sst>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quotePrefix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pane ySplit="6" topLeftCell="A7" activePane="bottomLeft" state="frozen"/>
      <selection pane="bottomLeft" activeCell="K29" sqref="K29"/>
    </sheetView>
  </sheetViews>
  <sheetFormatPr defaultRowHeight="15" x14ac:dyDescent="0.25"/>
  <cols>
    <col min="1" max="1" width="11.7109375" customWidth="1"/>
    <col min="10" max="11" width="37.140625" customWidth="1"/>
  </cols>
  <sheetData>
    <row r="1" spans="1:11" ht="30" x14ac:dyDescent="0.25">
      <c r="A1" s="1" t="s">
        <v>0</v>
      </c>
      <c r="B1" s="1" t="s">
        <v>1</v>
      </c>
      <c r="J1" s="5" t="s">
        <v>58</v>
      </c>
    </row>
    <row r="2" spans="1:11" x14ac:dyDescent="0.25">
      <c r="A2" s="1" t="s">
        <v>2</v>
      </c>
      <c r="B2" s="1" t="s">
        <v>3</v>
      </c>
    </row>
    <row r="3" spans="1:11" x14ac:dyDescent="0.25">
      <c r="A3" s="1" t="s">
        <v>4</v>
      </c>
      <c r="B3" s="1" t="s">
        <v>5</v>
      </c>
    </row>
    <row r="4" spans="1:11" x14ac:dyDescent="0.25">
      <c r="A4" s="1" t="s">
        <v>6</v>
      </c>
      <c r="B4" s="1" t="s">
        <v>7</v>
      </c>
    </row>
    <row r="5" spans="1:11" x14ac:dyDescent="0.25">
      <c r="A5" s="1" t="s">
        <v>56</v>
      </c>
      <c r="B5" s="3" t="s">
        <v>57</v>
      </c>
    </row>
    <row r="6" spans="1:11" x14ac:dyDescent="0.25">
      <c r="A6" t="s">
        <v>8</v>
      </c>
      <c r="B6" t="s">
        <v>9</v>
      </c>
      <c r="C6" t="s">
        <v>10</v>
      </c>
      <c r="D6" t="s">
        <v>11</v>
      </c>
      <c r="E6" t="s">
        <v>12</v>
      </c>
      <c r="F6" t="s">
        <v>13</v>
      </c>
      <c r="G6" t="s">
        <v>14</v>
      </c>
      <c r="H6" t="s">
        <v>15</v>
      </c>
      <c r="I6" t="s">
        <v>16</v>
      </c>
      <c r="J6" t="s">
        <v>17</v>
      </c>
      <c r="K6" t="s">
        <v>59</v>
      </c>
    </row>
    <row r="7" spans="1:11" x14ac:dyDescent="0.25">
      <c r="A7" t="s">
        <v>18</v>
      </c>
      <c r="B7">
        <v>2.7178300000000002</v>
      </c>
      <c r="G7">
        <f>I7</f>
        <v>100</v>
      </c>
      <c r="I7">
        <v>100</v>
      </c>
      <c r="J7" t="s">
        <v>48</v>
      </c>
    </row>
    <row r="8" spans="1:11" x14ac:dyDescent="0.25">
      <c r="A8" t="s">
        <v>19</v>
      </c>
      <c r="C8">
        <v>3.04515</v>
      </c>
      <c r="E8" t="str">
        <f>IF(IF($B7&lt;&gt;"",$B7-IF($D8&lt;&gt;"",$D8,$C8),$C7-IF($D8&lt;&gt;"",$D8,$C8))&gt;=0,IF($B7&lt;&gt;"",$B7-IF($D8&lt;&gt;"",$D8,$C8),$C7-IF($D8&lt;&gt;"",$D8,$C8)),"")</f>
        <v/>
      </c>
      <c r="F8">
        <f>IF(IF($B7&lt;&gt;"",$B7-IF($D8&lt;&gt;"",$D8,$C8),$C7-IF($D8&lt;&gt;"",$D8,$C8))&lt;0,-(IF($B7&lt;&gt;"",$B7-IF($D8&lt;&gt;"",$D8,$C8),$C7-IF($D8&lt;&gt;"",$D8,$C8))),"")</f>
        <v>0.32731999999999983</v>
      </c>
      <c r="G8">
        <f>G7+IF(E8&lt;&gt;"",E8,-F8)</f>
        <v>99.67268</v>
      </c>
      <c r="H8">
        <f>$E$25*1</f>
        <v>-1.7499999999870397E-4</v>
      </c>
      <c r="I8">
        <f>G8+H8</f>
        <v>99.672505000000001</v>
      </c>
      <c r="J8" t="s">
        <v>49</v>
      </c>
    </row>
    <row r="9" spans="1:11" x14ac:dyDescent="0.25">
      <c r="A9" t="s">
        <v>20</v>
      </c>
      <c r="C9">
        <v>2.8708800000000001</v>
      </c>
      <c r="E9">
        <f>IF(IF($B8&lt;&gt;"",$B8-IF($D9&lt;&gt;"",$D9,$C9),$C8-IF($D9&lt;&gt;"",$D9,$C9))&gt;=0,IF($B8&lt;&gt;"",$B8-IF($D9&lt;&gt;"",$D9,$C9),$C8-IF($D9&lt;&gt;"",$D9,$C9)),"")</f>
        <v>0.17426999999999992</v>
      </c>
      <c r="F9" t="str">
        <f>IF(IF($B8&lt;&gt;"",$B8-IF($D9&lt;&gt;"",$D9,$C9),$C8-IF($D9&lt;&gt;"",$D9,$C9))&lt;0,-(IF($B8&lt;&gt;"",$B8-IF($D9&lt;&gt;"",$D9,$C9),$C8-IF($D9&lt;&gt;"",$D9,$C9))),"")</f>
        <v/>
      </c>
      <c r="G9">
        <f>G8+IF(E9&lt;&gt;"",E9,-F9)</f>
        <v>99.846949999999993</v>
      </c>
      <c r="H9">
        <f>$E$25*1</f>
        <v>-1.7499999999870397E-4</v>
      </c>
      <c r="I9">
        <f>G9+H9</f>
        <v>99.846774999999994</v>
      </c>
      <c r="J9" t="s">
        <v>53</v>
      </c>
    </row>
    <row r="10" spans="1:11" x14ac:dyDescent="0.25">
      <c r="A10" t="s">
        <v>21</v>
      </c>
      <c r="C10">
        <v>2.76898</v>
      </c>
      <c r="E10">
        <f>IF(IF($B9&lt;&gt;"",$B9-IF($D10&lt;&gt;"",$D10,$C10),$C9-IF($D10&lt;&gt;"",$D10,$C10))&gt;=0,IF($B9&lt;&gt;"",$B9-IF($D10&lt;&gt;"",$D10,$C10),$C9-IF($D10&lt;&gt;"",$D10,$C10)),"")</f>
        <v>0.1019000000000001</v>
      </c>
      <c r="F10" t="str">
        <f>IF(IF($B9&lt;&gt;"",$B9-IF($D10&lt;&gt;"",$D10,$C10),$C9-IF($D10&lt;&gt;"",$D10,$C10))&lt;0,-(IF($B9&lt;&gt;"",$B9-IF($D10&lt;&gt;"",$D10,$C10),$C9-IF($D10&lt;&gt;"",$D10,$C10))),"")</f>
        <v/>
      </c>
      <c r="G10">
        <f>G9+IF(E10&lt;&gt;"",E10,-F10)</f>
        <v>99.948849999999993</v>
      </c>
      <c r="H10">
        <f>$E$25*1</f>
        <v>-1.7499999999870397E-4</v>
      </c>
      <c r="I10">
        <f>G10+H10</f>
        <v>99.948674999999994</v>
      </c>
      <c r="J10" t="s">
        <v>50</v>
      </c>
    </row>
    <row r="11" spans="1:11" x14ac:dyDescent="0.25">
      <c r="A11" t="s">
        <v>22</v>
      </c>
      <c r="C11">
        <v>2.6789999999999998</v>
      </c>
      <c r="E11">
        <f>IF(IF($B10&lt;&gt;"",$B10-IF($D11&lt;&gt;"",$D11,$C11),$C10-IF($D11&lt;&gt;"",$D11,$C11))&gt;=0,IF($B10&lt;&gt;"",$B10-IF($D11&lt;&gt;"",$D11,$C11),$C10-IF($D11&lt;&gt;"",$D11,$C11)),"")</f>
        <v>8.9980000000000171E-2</v>
      </c>
      <c r="F11" t="str">
        <f>IF(IF($B10&lt;&gt;"",$B10-IF($D11&lt;&gt;"",$D11,$C11),$C10-IF($D11&lt;&gt;"",$D11,$C11))&lt;0,-(IF($B10&lt;&gt;"",$B10-IF($D11&lt;&gt;"",$D11,$C11),$C10-IF($D11&lt;&gt;"",$D11,$C11))),"")</f>
        <v/>
      </c>
      <c r="G11">
        <f>G10+IF(E11&lt;&gt;"",E11,-F11)</f>
        <v>100.03882999999999</v>
      </c>
      <c r="H11">
        <f>$E$25*1</f>
        <v>-1.7499999999870397E-4</v>
      </c>
      <c r="I11">
        <f>G11+H11</f>
        <v>100.03865499999999</v>
      </c>
      <c r="J11" t="s">
        <v>51</v>
      </c>
    </row>
    <row r="12" spans="1:11" x14ac:dyDescent="0.25">
      <c r="A12" t="s">
        <v>23</v>
      </c>
      <c r="C12">
        <v>2.6408100000000001</v>
      </c>
      <c r="E12">
        <f>IF(IF($B11&lt;&gt;"",$B11-IF($D12&lt;&gt;"",$D12,$C12),$C11-IF($D12&lt;&gt;"",$D12,$C12))&gt;=0,IF($B11&lt;&gt;"",$B11-IF($D12&lt;&gt;"",$D12,$C12),$C11-IF($D12&lt;&gt;"",$D12,$C12)),"")</f>
        <v>3.8189999999999724E-2</v>
      </c>
      <c r="F12" t="str">
        <f>IF(IF($B11&lt;&gt;"",$B11-IF($D12&lt;&gt;"",$D12,$C12),$C11-IF($D12&lt;&gt;"",$D12,$C12))&lt;0,-(IF($B11&lt;&gt;"",$B11-IF($D12&lt;&gt;"",$D12,$C12),$C11-IF($D12&lt;&gt;"",$D12,$C12))),"")</f>
        <v/>
      </c>
      <c r="G12">
        <f>G11+IF(E12&lt;&gt;"",E12,-F12)</f>
        <v>100.07701999999999</v>
      </c>
      <c r="H12">
        <f>$E$25*1</f>
        <v>-1.7499999999870397E-4</v>
      </c>
      <c r="I12">
        <f>G12+H12</f>
        <v>100.07684499999999</v>
      </c>
      <c r="J12" t="s">
        <v>52</v>
      </c>
    </row>
    <row r="13" spans="1:11" x14ac:dyDescent="0.25">
      <c r="A13" t="s">
        <v>24</v>
      </c>
      <c r="C13">
        <v>2.55613</v>
      </c>
      <c r="E13">
        <f>IF(IF($B12&lt;&gt;"",$B12-IF($D13&lt;&gt;"",$D13,$C13),$C12-IF($D13&lt;&gt;"",$D13,$C13))&gt;=0,IF($B12&lt;&gt;"",$B12-IF($D13&lt;&gt;"",$D13,$C13),$C12-IF($D13&lt;&gt;"",$D13,$C13)),"")</f>
        <v>8.4680000000000089E-2</v>
      </c>
      <c r="F13" t="str">
        <f>IF(IF($B12&lt;&gt;"",$B12-IF($D13&lt;&gt;"",$D13,$C13),$C12-IF($D13&lt;&gt;"",$D13,$C13))&lt;0,-(IF($B12&lt;&gt;"",$B12-IF($D13&lt;&gt;"",$D13,$C13),$C12-IF($D13&lt;&gt;"",$D13,$C13))),"")</f>
        <v/>
      </c>
      <c r="G13">
        <f>G12+IF(E13&lt;&gt;"",E13,-F13)</f>
        <v>100.1617</v>
      </c>
      <c r="H13">
        <f>$E$25*1</f>
        <v>-1.7499999999870397E-4</v>
      </c>
      <c r="I13">
        <f>G13+H13</f>
        <v>100.161525</v>
      </c>
      <c r="J13" t="s">
        <v>54</v>
      </c>
    </row>
    <row r="14" spans="1:11" x14ac:dyDescent="0.25">
      <c r="A14" t="s">
        <v>25</v>
      </c>
      <c r="B14">
        <v>0.63280000000000003</v>
      </c>
      <c r="D14">
        <v>0.63268999999999997</v>
      </c>
      <c r="E14">
        <f>IF(IF($B13&lt;&gt;"",$B13-IF($D14&lt;&gt;"",$D14,$C14),$C13-IF($D14&lt;&gt;"",$D14,$C14))&gt;=0,IF($B13&lt;&gt;"",$B13-IF($D14&lt;&gt;"",$D14,$C14),$C13-IF($D14&lt;&gt;"",$D14,$C14)),"")</f>
        <v>1.92344</v>
      </c>
      <c r="F14" t="str">
        <f>IF(IF($B13&lt;&gt;"",$B13-IF($D14&lt;&gt;"",$D14,$C14),$C13-IF($D14&lt;&gt;"",$D14,$C14))&lt;0,-(IF($B13&lt;&gt;"",$B13-IF($D14&lt;&gt;"",$D14,$C14),$C13-IF($D14&lt;&gt;"",$D14,$C14))),"")</f>
        <v/>
      </c>
      <c r="G14">
        <f>G13+IF(E14&lt;&gt;"",E14,-F14)</f>
        <v>102.08514</v>
      </c>
      <c r="H14">
        <f>$E$25*2</f>
        <v>-3.4999999999740794E-4</v>
      </c>
      <c r="I14">
        <f>G14+H14</f>
        <v>102.08479</v>
      </c>
      <c r="J14" t="s">
        <v>55</v>
      </c>
      <c r="K14" s="6" t="s">
        <v>60</v>
      </c>
    </row>
    <row r="15" spans="1:11" x14ac:dyDescent="0.25">
      <c r="A15" t="s">
        <v>18</v>
      </c>
      <c r="D15">
        <v>2.71759</v>
      </c>
      <c r="E15" t="str">
        <f>IF(IF($B14&lt;&gt;"",$B14-IF($D15&lt;&gt;"",$D15,$C15),$C14-IF($D15&lt;&gt;"",$D15,$C15))&gt;=0,IF($B14&lt;&gt;"",$B14-IF($D15&lt;&gt;"",$D15,$C15),$C14-IF($D15&lt;&gt;"",$D15,$C15)),"")</f>
        <v/>
      </c>
      <c r="F15">
        <f>IF(IF($B14&lt;&gt;"",$B14-IF($D15&lt;&gt;"",$D15,$C15),$C14-IF($D15&lt;&gt;"",$D15,$C15))&lt;0,-(IF($B14&lt;&gt;"",$B14-IF($D15&lt;&gt;"",$D15,$C15),$C14-IF($D15&lt;&gt;"",$D15,$C15))),"")</f>
        <v>2.0847899999999999</v>
      </c>
      <c r="G15">
        <f>G14+IF(E15&lt;&gt;"",E15,-F15)</f>
        <v>100.00035</v>
      </c>
      <c r="H15">
        <f>$E$25*2</f>
        <v>-3.4999999999740794E-4</v>
      </c>
      <c r="I15">
        <v>100</v>
      </c>
      <c r="J15" t="s">
        <v>48</v>
      </c>
    </row>
    <row r="17" spans="1:9" x14ac:dyDescent="0.25">
      <c r="A17" s="2" t="s">
        <v>26</v>
      </c>
    </row>
    <row r="18" spans="1:9" x14ac:dyDescent="0.25">
      <c r="A18" t="s">
        <v>27</v>
      </c>
      <c r="B18" t="s">
        <v>28</v>
      </c>
      <c r="C18">
        <f>SUM(B6:B15)</f>
        <v>3.3506300000000002</v>
      </c>
      <c r="E18" t="s">
        <v>29</v>
      </c>
      <c r="F18">
        <f>SUM(E6:E15)</f>
        <v>2.4124600000000003</v>
      </c>
      <c r="H18" t="s">
        <v>30</v>
      </c>
      <c r="I18">
        <f>I7</f>
        <v>100</v>
      </c>
    </row>
    <row r="19" spans="1:9" x14ac:dyDescent="0.25">
      <c r="B19" t="s">
        <v>31</v>
      </c>
      <c r="C19">
        <f>SUM(D6:D15)</f>
        <v>3.3502799999999997</v>
      </c>
      <c r="E19" t="s">
        <v>32</v>
      </c>
      <c r="F19">
        <f>SUM(F6:F15)</f>
        <v>2.4121099999999998</v>
      </c>
      <c r="H19" t="s">
        <v>33</v>
      </c>
      <c r="I19">
        <f>G15</f>
        <v>100.00035</v>
      </c>
    </row>
    <row r="20" spans="1:9" x14ac:dyDescent="0.25">
      <c r="C20">
        <f>C18-C19</f>
        <v>3.5000000000051656E-4</v>
      </c>
      <c r="F20">
        <f>F18-F19</f>
        <v>3.5000000000051656E-4</v>
      </c>
      <c r="I20">
        <f>I19-I18</f>
        <v>3.4999999999740794E-4</v>
      </c>
    </row>
    <row r="22" spans="1:9" x14ac:dyDescent="0.25">
      <c r="A22" t="s">
        <v>34</v>
      </c>
      <c r="B22" t="str">
        <f>IF(AND(ROUND(C20,4)=ROUND(F20,4),ROUND(F20,4)=ROUND(I20,4))=TRUE,"Consistent","Inconsistent")</f>
        <v>Inconsistent</v>
      </c>
    </row>
    <row r="23" spans="1:9" x14ac:dyDescent="0.25">
      <c r="A23" s="2" t="s">
        <v>35</v>
      </c>
    </row>
    <row r="24" spans="1:9" x14ac:dyDescent="0.25">
      <c r="A24" t="s">
        <v>36</v>
      </c>
      <c r="B24" s="4">
        <f>I15-G15</f>
        <v>-3.4999999999740794E-4</v>
      </c>
      <c r="D24" t="s">
        <v>37</v>
      </c>
      <c r="E24">
        <v>2</v>
      </c>
      <c r="G24" t="s">
        <v>38</v>
      </c>
      <c r="H24">
        <v>38.761000000000003</v>
      </c>
    </row>
    <row r="25" spans="1:9" x14ac:dyDescent="0.25">
      <c r="A25" t="s">
        <v>39</v>
      </c>
      <c r="B25">
        <f>(H24+H25) / 1000</f>
        <v>7.7506000000000005E-2</v>
      </c>
      <c r="D25" t="s">
        <v>40</v>
      </c>
      <c r="E25">
        <f>B24/E24</f>
        <v>-1.7499999999870397E-4</v>
      </c>
      <c r="G25" t="s">
        <v>41</v>
      </c>
      <c r="H25">
        <v>38.744999999999997</v>
      </c>
    </row>
    <row r="27" spans="1:9" x14ac:dyDescent="0.25">
      <c r="A27" t="s">
        <v>42</v>
      </c>
      <c r="B27" t="s">
        <v>43</v>
      </c>
      <c r="C27" t="s">
        <v>44</v>
      </c>
    </row>
    <row r="28" spans="1:9" x14ac:dyDescent="0.25">
      <c r="A28" t="s">
        <v>45</v>
      </c>
      <c r="B28">
        <f>0.005*SQRT(B25)</f>
        <v>1.3919949712552847E-3</v>
      </c>
      <c r="C28" t="str">
        <f>IF(ABS(B24)&lt;=B28,"Pass!","Fail!")</f>
        <v>Pass!</v>
      </c>
    </row>
    <row r="29" spans="1:9" x14ac:dyDescent="0.25">
      <c r="A29" t="s">
        <v>46</v>
      </c>
      <c r="B29">
        <f>0.01*SQRT(B25)</f>
        <v>2.7839899425105693E-3</v>
      </c>
      <c r="C29" t="str">
        <f>IF(ABS(B24)&lt;=B29,"Pass!","Fail!")</f>
        <v>Pass!</v>
      </c>
    </row>
    <row r="30" spans="1:9" x14ac:dyDescent="0.25">
      <c r="A30" t="s">
        <v>47</v>
      </c>
      <c r="B30">
        <f>0.003*SQRT(E24)</f>
        <v>4.2426406871192857E-3</v>
      </c>
      <c r="C30" t="str">
        <f>IF(ABS(B24)&lt;=B30,"Pass!","Fail!")</f>
        <v>Pass!</v>
      </c>
    </row>
    <row r="31" spans="1:9" x14ac:dyDescent="0.25">
      <c r="A31" s="2" t="s">
        <v>35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R. Patton</dc:creator>
  <cp:lastModifiedBy>Jason R. Patton</cp:lastModifiedBy>
  <dcterms:created xsi:type="dcterms:W3CDTF">2016-08-01T17:15:57Z</dcterms:created>
  <dcterms:modified xsi:type="dcterms:W3CDTF">2016-08-01T18:26:30Z</dcterms:modified>
</cp:coreProperties>
</file>