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G\projects\humboldt_bay_vertical_control\DATA\survey_data\mad_river_slough_20160801\"/>
    </mc:Choice>
  </mc:AlternateContent>
  <bookViews>
    <workbookView xWindow="0" yWindow="0" windowWidth="13515" windowHeight="99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B28" i="1"/>
  <c r="B27" i="1"/>
  <c r="B26" i="1"/>
  <c r="B23" i="1"/>
  <c r="C18" i="1"/>
  <c r="C17" i="1"/>
  <c r="I16" i="1"/>
  <c r="C16" i="1"/>
  <c r="F13" i="1"/>
  <c r="E13" i="1"/>
  <c r="F12" i="1"/>
  <c r="E12" i="1"/>
  <c r="F11" i="1"/>
  <c r="E11" i="1"/>
  <c r="F10" i="1"/>
  <c r="E10" i="1"/>
  <c r="F9" i="1"/>
  <c r="E9" i="1"/>
  <c r="F8" i="1"/>
  <c r="F17" i="1" s="1"/>
  <c r="G7" i="1"/>
  <c r="G8" i="1" l="1"/>
  <c r="G9" i="1" s="1"/>
  <c r="G10" i="1" s="1"/>
  <c r="G11" i="1" s="1"/>
  <c r="G12" i="1" s="1"/>
  <c r="G13" i="1" s="1"/>
  <c r="B22" i="1" s="1"/>
  <c r="E23" i="1" s="1"/>
  <c r="H8" i="1" s="1"/>
  <c r="F16" i="1"/>
  <c r="F18" i="1" s="1"/>
  <c r="I17" i="1" l="1"/>
  <c r="I18" i="1" s="1"/>
  <c r="B20" i="1" s="1"/>
  <c r="C28" i="1"/>
  <c r="C27" i="1"/>
  <c r="C26" i="1"/>
  <c r="H9" i="1" l="1"/>
  <c r="I9" i="1" s="1"/>
  <c r="I8" i="1"/>
  <c r="H13" i="1"/>
  <c r="H10" i="1"/>
  <c r="I10" i="1" s="1"/>
  <c r="H12" i="1"/>
  <c r="I12" i="1" s="1"/>
  <c r="H11" i="1"/>
  <c r="I11" i="1" s="1"/>
</calcChain>
</file>

<file path=xl/sharedStrings.xml><?xml version="1.0" encoding="utf-8"?>
<sst xmlns="http://schemas.openxmlformats.org/spreadsheetml/2006/main" count="63" uniqueCount="57">
  <si>
    <t>Project:</t>
  </si>
  <si>
    <t>MRS0801</t>
  </si>
  <si>
    <t>Date:</t>
  </si>
  <si>
    <t>1-August-2016</t>
  </si>
  <si>
    <t>Line:</t>
  </si>
  <si>
    <t>MRS6</t>
  </si>
  <si>
    <t>Surveyor:</t>
  </si>
  <si>
    <t>Jason R. Patton</t>
  </si>
  <si>
    <t>NAME</t>
  </si>
  <si>
    <t>B/S</t>
  </si>
  <si>
    <t>I/S</t>
  </si>
  <si>
    <t>F/S</t>
  </si>
  <si>
    <t>RISE</t>
  </si>
  <si>
    <t>FALL</t>
  </si>
  <si>
    <t>R/L</t>
  </si>
  <si>
    <t>CORRN</t>
  </si>
  <si>
    <t>FINAL</t>
  </si>
  <si>
    <t>DESC</t>
  </si>
  <si>
    <t>BM040</t>
  </si>
  <si>
    <t>TP01</t>
  </si>
  <si>
    <t>TP02</t>
  </si>
  <si>
    <t>TP03</t>
  </si>
  <si>
    <t>TP04</t>
  </si>
  <si>
    <t>TP05</t>
  </si>
  <si>
    <t>---------------------------------------------------------------------------------------------------------------------------------------------------------------</t>
  </si>
  <si>
    <t>CHECKS:</t>
  </si>
  <si>
    <t>Total B/S</t>
  </si>
  <si>
    <t>Total Rise</t>
  </si>
  <si>
    <t>Start Ht</t>
  </si>
  <si>
    <t>Total F/S</t>
  </si>
  <si>
    <t>Total Fall</t>
  </si>
  <si>
    <t>R/L Ht</t>
  </si>
  <si>
    <t>RESULT:</t>
  </si>
  <si>
    <t>================================================================================</t>
  </si>
  <si>
    <t>Miscl:</t>
  </si>
  <si>
    <t>Stations:</t>
  </si>
  <si>
    <t>B/S Dist:</t>
  </si>
  <si>
    <t>Dist (km):</t>
  </si>
  <si>
    <t>Corrn:</t>
  </si>
  <si>
    <t>F/S Dist:</t>
  </si>
  <si>
    <t>CLASS</t>
  </si>
  <si>
    <t>LIMIT</t>
  </si>
  <si>
    <t>RESULT</t>
  </si>
  <si>
    <t>Precise:</t>
  </si>
  <si>
    <t>Ordinary</t>
  </si>
  <si>
    <t>TMH11:</t>
  </si>
  <si>
    <t>top of pipe (orange paint, next to rebar, on eastern side of bridge)</t>
  </si>
  <si>
    <t>NOAA benchmark</t>
  </si>
  <si>
    <t>turning point 04 (01) on RXR track (easternmost TP)</t>
  </si>
  <si>
    <t>turning point 01 on RXR track (easternmost TP)</t>
  </si>
  <si>
    <t>turning point 02 on RXR track (westernmost TP)</t>
  </si>
  <si>
    <t>turning point 03 (02) on RXR track (westernmost TP)</t>
  </si>
  <si>
    <t>Units:</t>
  </si>
  <si>
    <t>Meters</t>
  </si>
  <si>
    <t>survey from pipe (orange paint next to rebar) to NOAA BM and back to pipe</t>
  </si>
  <si>
    <t>Notes</t>
  </si>
  <si>
    <t>turning 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</si>
</sst>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 quotePrefix="1"/>
    <xf numFmtId="0" fontId="0" fillId="0" borderId="0" xfId="0" applyAlignment="1">
      <alignment wrapText="1"/>
    </xf>
    <xf numFmtId="164" fontId="2" fillId="0" borderId="0" xfId="0" applyNumberFormat="1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pane ySplit="6" topLeftCell="A7" activePane="bottomLeft" state="frozen"/>
      <selection pane="bottomLeft" activeCell="J34" sqref="J34"/>
    </sheetView>
  </sheetViews>
  <sheetFormatPr defaultRowHeight="15" x14ac:dyDescent="0.25"/>
  <cols>
    <col min="1" max="1" width="11.7109375" customWidth="1"/>
    <col min="10" max="11" width="37.140625" style="3" customWidth="1"/>
  </cols>
  <sheetData>
    <row r="1" spans="1:11" ht="30" x14ac:dyDescent="0.25">
      <c r="A1" s="1" t="s">
        <v>0</v>
      </c>
      <c r="B1" s="1" t="s">
        <v>1</v>
      </c>
      <c r="J1" s="5" t="s">
        <v>54</v>
      </c>
    </row>
    <row r="2" spans="1:11" x14ac:dyDescent="0.25">
      <c r="A2" s="1" t="s">
        <v>2</v>
      </c>
      <c r="B2" s="1" t="s">
        <v>3</v>
      </c>
    </row>
    <row r="3" spans="1:11" x14ac:dyDescent="0.25">
      <c r="A3" s="1" t="s">
        <v>4</v>
      </c>
      <c r="B3" s="1" t="s">
        <v>5</v>
      </c>
    </row>
    <row r="4" spans="1:11" x14ac:dyDescent="0.25">
      <c r="A4" s="1" t="s">
        <v>6</v>
      </c>
      <c r="B4" s="1" t="s">
        <v>7</v>
      </c>
    </row>
    <row r="5" spans="1:11" x14ac:dyDescent="0.25">
      <c r="A5" s="1" t="s">
        <v>52</v>
      </c>
      <c r="B5" s="1" t="s">
        <v>53</v>
      </c>
    </row>
    <row r="6" spans="1:11" x14ac:dyDescent="0.25">
      <c r="A6" t="s">
        <v>8</v>
      </c>
      <c r="B6" t="s">
        <v>9</v>
      </c>
      <c r="C6" t="s">
        <v>10</v>
      </c>
      <c r="D6" t="s">
        <v>11</v>
      </c>
      <c r="E6" t="s">
        <v>12</v>
      </c>
      <c r="F6" t="s">
        <v>13</v>
      </c>
      <c r="G6" t="s">
        <v>14</v>
      </c>
      <c r="H6" t="s">
        <v>15</v>
      </c>
      <c r="I6" t="s">
        <v>16</v>
      </c>
      <c r="J6" s="3" t="s">
        <v>17</v>
      </c>
      <c r="K6" s="3" t="s">
        <v>55</v>
      </c>
    </row>
    <row r="7" spans="1:11" ht="30" x14ac:dyDescent="0.25">
      <c r="A7" t="s">
        <v>18</v>
      </c>
      <c r="B7">
        <v>2.7177600000000002</v>
      </c>
      <c r="G7">
        <f>I7</f>
        <v>100</v>
      </c>
      <c r="I7">
        <v>100</v>
      </c>
      <c r="J7" s="3" t="s">
        <v>46</v>
      </c>
    </row>
    <row r="8" spans="1:11" ht="30" x14ac:dyDescent="0.25">
      <c r="A8" t="s">
        <v>19</v>
      </c>
      <c r="B8">
        <v>1.7188600000000001</v>
      </c>
      <c r="D8">
        <v>0.63253000000000004</v>
      </c>
      <c r="E8">
        <f>IF(IF($B7&lt;&gt;"",$B7-IF($D8&lt;&gt;"",$D8,$C8),$C7-IF($D8&lt;&gt;"",$D8,$C8))&gt;=0,IF($B7&lt;&gt;"",$B7-IF($D8&lt;&gt;"",$D8,$C8),$C7-IF($D8&lt;&gt;"",$D8,$C8)),"")</f>
        <v>2.0852300000000001</v>
      </c>
      <c r="F8" t="str">
        <f>IF(IF($B7&lt;&gt;"",$B7-IF($D8&lt;&gt;"",$D8,$C8),$C7-IF($D8&lt;&gt;"",$D8,$C8))&lt;0,-(IF($B7&lt;&gt;"",$B7-IF($D8&lt;&gt;"",$D8,$C8),$C7-IF($D8&lt;&gt;"",$D8,$C8))),"")</f>
        <v/>
      </c>
      <c r="G8">
        <f>G7+IF(E8&lt;&gt;"",E8,-F8)</f>
        <v>102.08523</v>
      </c>
      <c r="H8">
        <f>$E$23*2</f>
        <v>3.3333333334439885E-5</v>
      </c>
      <c r="I8">
        <f>G8+H8</f>
        <v>102.08526333333333</v>
      </c>
      <c r="J8" s="3" t="s">
        <v>49</v>
      </c>
      <c r="K8" s="6" t="s">
        <v>56</v>
      </c>
    </row>
    <row r="9" spans="1:11" ht="30" x14ac:dyDescent="0.25">
      <c r="A9" t="s">
        <v>20</v>
      </c>
      <c r="B9">
        <v>1.26834</v>
      </c>
      <c r="D9">
        <v>1.4649000000000001</v>
      </c>
      <c r="E9">
        <f>IF(IF($B8&lt;&gt;"",$B8-IF($D9&lt;&gt;"",$D9,$C9),$C8-IF($D9&lt;&gt;"",$D9,$C9))&gt;=0,IF($B8&lt;&gt;"",$B8-IF($D9&lt;&gt;"",$D9,$C9),$C8-IF($D9&lt;&gt;"",$D9,$C9)),"")</f>
        <v>0.25395999999999996</v>
      </c>
      <c r="F9" t="str">
        <f>IF(IF($B8&lt;&gt;"",$B8-IF($D9&lt;&gt;"",$D9,$C9),$C8-IF($D9&lt;&gt;"",$D9,$C9))&lt;0,-(IF($B8&lt;&gt;"",$B8-IF($D9&lt;&gt;"",$D9,$C9),$C8-IF($D9&lt;&gt;"",$D9,$C9))),"")</f>
        <v/>
      </c>
      <c r="G9">
        <f>G8+IF(E9&lt;&gt;"",E9,-F9)</f>
        <v>102.33919</v>
      </c>
      <c r="H9">
        <f>$E$23*3</f>
        <v>5.0000000001659828E-5</v>
      </c>
      <c r="I9">
        <f>G9+H9</f>
        <v>102.33924</v>
      </c>
      <c r="J9" s="3" t="s">
        <v>50</v>
      </c>
      <c r="K9" s="7" t="s">
        <v>56</v>
      </c>
    </row>
    <row r="10" spans="1:11" x14ac:dyDescent="0.25">
      <c r="A10" t="s">
        <v>21</v>
      </c>
      <c r="B10">
        <v>1.8507800000000001</v>
      </c>
      <c r="D10">
        <v>1.85046</v>
      </c>
      <c r="E10" t="str">
        <f>IF(IF($B9&lt;&gt;"",$B9-IF($D10&lt;&gt;"",$D10,$C10),$C9-IF($D10&lt;&gt;"",$D10,$C10))&gt;=0,IF($B9&lt;&gt;"",$B9-IF($D10&lt;&gt;"",$D10,$C10),$C9-IF($D10&lt;&gt;"",$D10,$C10)),"")</f>
        <v/>
      </c>
      <c r="F10">
        <f>IF(IF($B9&lt;&gt;"",$B9-IF($D10&lt;&gt;"",$D10,$C10),$C9-IF($D10&lt;&gt;"",$D10,$C10))&lt;0,-(IF($B9&lt;&gt;"",$B9-IF($D10&lt;&gt;"",$D10,$C10),$C9-IF($D10&lt;&gt;"",$D10,$C10))),"")</f>
        <v>0.58211999999999997</v>
      </c>
      <c r="G10">
        <f>G9+IF(E10&lt;&gt;"",E10,-F10)</f>
        <v>101.75707</v>
      </c>
      <c r="H10">
        <f>$E$23*4</f>
        <v>6.666666666887977E-5</v>
      </c>
      <c r="I10">
        <f>G10+H10</f>
        <v>101.75713666666667</v>
      </c>
      <c r="J10" s="3" t="s">
        <v>47</v>
      </c>
    </row>
    <row r="11" spans="1:11" ht="30" x14ac:dyDescent="0.25">
      <c r="A11" t="s">
        <v>22</v>
      </c>
      <c r="B11">
        <v>1.3715599999999999</v>
      </c>
      <c r="D11">
        <v>1.26891</v>
      </c>
      <c r="E11">
        <f>IF(IF($B10&lt;&gt;"",$B10-IF($D11&lt;&gt;"",$D11,$C11),$C10-IF($D11&lt;&gt;"",$D11,$C11))&gt;=0,IF($B10&lt;&gt;"",$B10-IF($D11&lt;&gt;"",$D11,$C11),$C10-IF($D11&lt;&gt;"",$D11,$C11)),"")</f>
        <v>0.58187000000000011</v>
      </c>
      <c r="F11" t="str">
        <f>IF(IF($B10&lt;&gt;"",$B10-IF($D11&lt;&gt;"",$D11,$C11),$C10-IF($D11&lt;&gt;"",$D11,$C11))&lt;0,-(IF($B10&lt;&gt;"",$B10-IF($D11&lt;&gt;"",$D11,$C11),$C10-IF($D11&lt;&gt;"",$D11,$C11))),"")</f>
        <v/>
      </c>
      <c r="G11">
        <f>G10+IF(E11&lt;&gt;"",E11,-F11)</f>
        <v>102.33893999999999</v>
      </c>
      <c r="H11">
        <f>$E$23*5</f>
        <v>8.3333333336099713E-5</v>
      </c>
      <c r="I11">
        <f>G11+H11</f>
        <v>102.33902333333333</v>
      </c>
      <c r="J11" s="3" t="s">
        <v>51</v>
      </c>
      <c r="K11" s="8" t="s">
        <v>56</v>
      </c>
    </row>
    <row r="12" spans="1:11" ht="30" x14ac:dyDescent="0.25">
      <c r="A12" t="s">
        <v>23</v>
      </c>
      <c r="B12">
        <v>0.54442999999999997</v>
      </c>
      <c r="D12">
        <v>1.6252</v>
      </c>
      <c r="E12" t="str">
        <f>IF(IF($B11&lt;&gt;"",$B11-IF($D12&lt;&gt;"",$D12,$C12),$C11-IF($D12&lt;&gt;"",$D12,$C12))&gt;=0,IF($B11&lt;&gt;"",$B11-IF($D12&lt;&gt;"",$D12,$C12),$C11-IF($D12&lt;&gt;"",$D12,$C12)),"")</f>
        <v/>
      </c>
      <c r="F12">
        <f>IF(IF($B11&lt;&gt;"",$B11-IF($D12&lt;&gt;"",$D12,$C12),$C11-IF($D12&lt;&gt;"",$D12,$C12))&lt;0,-(IF($B11&lt;&gt;"",$B11-IF($D12&lt;&gt;"",$D12,$C12),$C11-IF($D12&lt;&gt;"",$D12,$C12))),"")</f>
        <v>0.25364000000000009</v>
      </c>
      <c r="G12">
        <f>G11+IF(E12&lt;&gt;"",E12,-F12)</f>
        <v>102.08529999999999</v>
      </c>
      <c r="H12">
        <f>$E$23*6</f>
        <v>1.0000000000331966E-4</v>
      </c>
      <c r="I12">
        <f>G12+H12</f>
        <v>102.08539999999999</v>
      </c>
      <c r="J12" s="3" t="s">
        <v>48</v>
      </c>
      <c r="K12" s="9" t="s">
        <v>56</v>
      </c>
    </row>
    <row r="13" spans="1:11" ht="30" x14ac:dyDescent="0.25">
      <c r="A13" t="s">
        <v>18</v>
      </c>
      <c r="D13">
        <v>2.6298300000000001</v>
      </c>
      <c r="E13" t="str">
        <f>IF(IF($B12&lt;&gt;"",$B12-IF($D13&lt;&gt;"",$D13,$C13),$C12-IF($D13&lt;&gt;"",$D13,$C13))&gt;=0,IF($B12&lt;&gt;"",$B12-IF($D13&lt;&gt;"",$D13,$C13),$C12-IF($D13&lt;&gt;"",$D13,$C13)),"")</f>
        <v/>
      </c>
      <c r="F13">
        <f>IF(IF($B12&lt;&gt;"",$B12-IF($D13&lt;&gt;"",$D13,$C13),$C12-IF($D13&lt;&gt;"",$D13,$C13))&lt;0,-(IF($B12&lt;&gt;"",$B12-IF($D13&lt;&gt;"",$D13,$C13),$C12-IF($D13&lt;&gt;"",$D13,$C13))),"")</f>
        <v>2.0853999999999999</v>
      </c>
      <c r="G13">
        <f>G12+IF(E13&lt;&gt;"",E13,-F13)</f>
        <v>99.999899999999997</v>
      </c>
      <c r="H13">
        <f>$E$23*6</f>
        <v>1.0000000000331966E-4</v>
      </c>
      <c r="I13">
        <v>100</v>
      </c>
      <c r="J13" s="3" t="s">
        <v>46</v>
      </c>
    </row>
    <row r="15" spans="1:11" x14ac:dyDescent="0.25">
      <c r="A15" s="2" t="s">
        <v>24</v>
      </c>
    </row>
    <row r="16" spans="1:11" x14ac:dyDescent="0.25">
      <c r="A16" t="s">
        <v>25</v>
      </c>
      <c r="B16" t="s">
        <v>26</v>
      </c>
      <c r="C16">
        <f>SUM(B6:B13)</f>
        <v>9.4717300000000009</v>
      </c>
      <c r="E16" t="s">
        <v>27</v>
      </c>
      <c r="F16">
        <f>SUM(E6:E13)</f>
        <v>2.9210600000000007</v>
      </c>
      <c r="H16" t="s">
        <v>28</v>
      </c>
      <c r="I16">
        <f>I7</f>
        <v>100</v>
      </c>
    </row>
    <row r="17" spans="1:9" x14ac:dyDescent="0.25">
      <c r="B17" t="s">
        <v>29</v>
      </c>
      <c r="C17">
        <f>SUM(D6:D13)</f>
        <v>9.4718300000000006</v>
      </c>
      <c r="E17" t="s">
        <v>30</v>
      </c>
      <c r="F17">
        <f>SUM(F6:F13)</f>
        <v>2.92116</v>
      </c>
      <c r="H17" t="s">
        <v>31</v>
      </c>
      <c r="I17">
        <f>G13</f>
        <v>99.999899999999997</v>
      </c>
    </row>
    <row r="18" spans="1:9" x14ac:dyDescent="0.25">
      <c r="C18">
        <f>C16-C17</f>
        <v>-9.9999999999766942E-5</v>
      </c>
      <c r="F18">
        <f>F16-F17</f>
        <v>-9.9999999999322853E-5</v>
      </c>
      <c r="I18">
        <f>I17-I16</f>
        <v>-1.0000000000331966E-4</v>
      </c>
    </row>
    <row r="20" spans="1:9" x14ac:dyDescent="0.25">
      <c r="A20" t="s">
        <v>32</v>
      </c>
      <c r="B20" t="str">
        <f>IF(AND(ROUND(C18,4)=ROUND(F18,4),ROUND(F18,4)=ROUND(I18,4))=TRUE,"Consistent","Inconsistent")</f>
        <v>Consistent</v>
      </c>
    </row>
    <row r="21" spans="1:9" x14ac:dyDescent="0.25">
      <c r="A21" s="2" t="s">
        <v>33</v>
      </c>
    </row>
    <row r="22" spans="1:9" x14ac:dyDescent="0.25">
      <c r="A22" t="s">
        <v>34</v>
      </c>
      <c r="B22" s="4">
        <f>I13-G13</f>
        <v>1.0000000000331966E-4</v>
      </c>
      <c r="D22" t="s">
        <v>35</v>
      </c>
      <c r="E22">
        <v>6</v>
      </c>
      <c r="G22" t="s">
        <v>36</v>
      </c>
      <c r="H22">
        <v>160.48399999999998</v>
      </c>
    </row>
    <row r="23" spans="1:9" x14ac:dyDescent="0.25">
      <c r="A23" t="s">
        <v>37</v>
      </c>
      <c r="B23">
        <f>(H22+H23) / 1000</f>
        <v>0.320909</v>
      </c>
      <c r="D23" t="s">
        <v>38</v>
      </c>
      <c r="E23">
        <f>B22/E22</f>
        <v>1.6666666667219943E-5</v>
      </c>
      <c r="G23" t="s">
        <v>39</v>
      </c>
      <c r="H23">
        <v>160.42500000000001</v>
      </c>
    </row>
    <row r="25" spans="1:9" x14ac:dyDescent="0.25">
      <c r="A25" t="s">
        <v>40</v>
      </c>
      <c r="B25" t="s">
        <v>41</v>
      </c>
      <c r="C25" t="s">
        <v>42</v>
      </c>
    </row>
    <row r="26" spans="1:9" x14ac:dyDescent="0.25">
      <c r="A26" t="s">
        <v>43</v>
      </c>
      <c r="B26">
        <f>0.005*SQRT(B23)</f>
        <v>2.8324415263161211E-3</v>
      </c>
      <c r="C26" t="str">
        <f>IF(ABS(B22)&lt;=B26,"Pass!","Fail!")</f>
        <v>Pass!</v>
      </c>
    </row>
    <row r="27" spans="1:9" x14ac:dyDescent="0.25">
      <c r="A27" t="s">
        <v>44</v>
      </c>
      <c r="B27">
        <f>0.01*SQRT(B23)</f>
        <v>5.6648830526322422E-3</v>
      </c>
      <c r="C27" t="str">
        <f>IF(ABS(B22)&lt;=B27,"Pass!","Fail!")</f>
        <v>Pass!</v>
      </c>
    </row>
    <row r="28" spans="1:9" x14ac:dyDescent="0.25">
      <c r="A28" t="s">
        <v>45</v>
      </c>
      <c r="B28">
        <f>0.003*SQRT(E22)</f>
        <v>7.3484692283495336E-3</v>
      </c>
      <c r="C28" t="str">
        <f>IF(ABS(B22)&lt;=B28,"Pass!","Fail!")</f>
        <v>Pass!</v>
      </c>
    </row>
    <row r="29" spans="1:9" x14ac:dyDescent="0.25">
      <c r="A29" s="2" t="s">
        <v>33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R. Patton</dc:creator>
  <cp:lastModifiedBy>Jason R. Patton</cp:lastModifiedBy>
  <dcterms:created xsi:type="dcterms:W3CDTF">2016-08-01T17:16:19Z</dcterms:created>
  <dcterms:modified xsi:type="dcterms:W3CDTF">2016-08-01T18:26:27Z</dcterms:modified>
</cp:coreProperties>
</file>