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G\projects\humboldt_bay_vertical_control\DATA\survey_data\trinidad_20160801\"/>
    </mc:Choice>
  </mc:AlternateContent>
  <bookViews>
    <workbookView xWindow="0" yWindow="0" windowWidth="1351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18" i="1"/>
  <c r="B15" i="1"/>
  <c r="I13" i="1"/>
  <c r="F13" i="1"/>
  <c r="C13" i="1"/>
  <c r="I12" i="1"/>
  <c r="F12" i="1"/>
  <c r="C12" i="1"/>
  <c r="I11" i="1"/>
  <c r="F11" i="1"/>
  <c r="C11" i="1"/>
  <c r="G8" i="1"/>
  <c r="F8" i="1"/>
  <c r="E8" i="1"/>
  <c r="G7" i="1"/>
  <c r="C23" i="1"/>
  <c r="C21" i="1"/>
  <c r="C22" i="1"/>
  <c r="I8" i="1"/>
  <c r="B17" i="1"/>
  <c r="E18" i="1"/>
  <c r="H8" i="1"/>
</calcChain>
</file>

<file path=xl/sharedStrings.xml><?xml version="1.0" encoding="utf-8"?>
<sst xmlns="http://schemas.openxmlformats.org/spreadsheetml/2006/main" count="47" uniqueCount="46">
  <si>
    <t>Project:</t>
  </si>
  <si>
    <t>TR0801</t>
  </si>
  <si>
    <t>Date:</t>
  </si>
  <si>
    <t>1-August-2016</t>
  </si>
  <si>
    <t>Line:</t>
  </si>
  <si>
    <t>TR01</t>
  </si>
  <si>
    <t>Surveyor:</t>
  </si>
  <si>
    <t>Jason R. Patton</t>
  </si>
  <si>
    <t>NAME</t>
  </si>
  <si>
    <t>B/S</t>
  </si>
  <si>
    <t>I/S</t>
  </si>
  <si>
    <t>F/S</t>
  </si>
  <si>
    <t>RISE</t>
  </si>
  <si>
    <t>FALL</t>
  </si>
  <si>
    <t>R/L</t>
  </si>
  <si>
    <t>CORRN</t>
  </si>
  <si>
    <t>FINAL</t>
  </si>
  <si>
    <t>DESC</t>
  </si>
  <si>
    <t>BM01</t>
  </si>
  <si>
    <t>TP01</t>
  </si>
  <si>
    <t>---------------------------------------------------------------------------------------------------------------------------------------------------------------</t>
  </si>
  <si>
    <t>CHECKS:</t>
  </si>
  <si>
    <t>Total B/S</t>
  </si>
  <si>
    <t>Total Rise</t>
  </si>
  <si>
    <t>Start Ht</t>
  </si>
  <si>
    <t>Total F/S</t>
  </si>
  <si>
    <t>Total Fall</t>
  </si>
  <si>
    <t>R/L Ht</t>
  </si>
  <si>
    <t>RESULT:</t>
  </si>
  <si>
    <t>================================================================================</t>
  </si>
  <si>
    <t>Miscl:</t>
  </si>
  <si>
    <t>Stations:</t>
  </si>
  <si>
    <t>B/S Dist:</t>
  </si>
  <si>
    <t>Dist (km):</t>
  </si>
  <si>
    <t>Corrn:</t>
  </si>
  <si>
    <t>F/S Dist:</t>
  </si>
  <si>
    <t>CLASS</t>
  </si>
  <si>
    <t>LIMIT</t>
  </si>
  <si>
    <t>RESULT</t>
  </si>
  <si>
    <t>Precise:</t>
  </si>
  <si>
    <t>Ordinary</t>
  </si>
  <si>
    <t>TMH11:</t>
  </si>
  <si>
    <t>Units:</t>
  </si>
  <si>
    <t>Meters</t>
  </si>
  <si>
    <t>Notes</t>
  </si>
  <si>
    <t>This was a bad survey… The rod person moved the rod after the foreshot and before the subsequent backshot.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</si>
</sst>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pane ySplit="6" topLeftCell="A7" activePane="bottomLeft" state="frozen"/>
      <selection pane="bottomLeft" activeCell="L20" sqref="L20"/>
    </sheetView>
  </sheetViews>
  <sheetFormatPr defaultRowHeight="15" x14ac:dyDescent="0.25"/>
  <cols>
    <col min="1" max="1" width="11.7109375" customWidth="1"/>
    <col min="10" max="11" width="37.140625" customWidth="1"/>
  </cols>
  <sheetData>
    <row r="1" spans="1:11" ht="45" x14ac:dyDescent="0.25">
      <c r="A1" s="1" t="s">
        <v>0</v>
      </c>
      <c r="B1" s="1" t="s">
        <v>1</v>
      </c>
      <c r="J1" s="4" t="s">
        <v>45</v>
      </c>
    </row>
    <row r="2" spans="1:11" x14ac:dyDescent="0.25">
      <c r="A2" s="1" t="s">
        <v>2</v>
      </c>
      <c r="B2" s="1" t="s">
        <v>3</v>
      </c>
    </row>
    <row r="3" spans="1:11" x14ac:dyDescent="0.25">
      <c r="A3" s="1" t="s">
        <v>4</v>
      </c>
      <c r="B3" s="1" t="s">
        <v>5</v>
      </c>
    </row>
    <row r="4" spans="1:11" x14ac:dyDescent="0.25">
      <c r="A4" s="1" t="s">
        <v>6</v>
      </c>
      <c r="B4" s="1" t="s">
        <v>7</v>
      </c>
    </row>
    <row r="5" spans="1:11" x14ac:dyDescent="0.25">
      <c r="A5" s="3" t="s">
        <v>42</v>
      </c>
      <c r="B5" s="3" t="s">
        <v>43</v>
      </c>
    </row>
    <row r="6" spans="1:11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44</v>
      </c>
    </row>
    <row r="7" spans="1:11" x14ac:dyDescent="0.25">
      <c r="A7" t="s">
        <v>18</v>
      </c>
      <c r="B7">
        <v>1.8015399999999999</v>
      </c>
      <c r="G7">
        <f>I7</f>
        <v>100</v>
      </c>
      <c r="I7">
        <v>100</v>
      </c>
    </row>
    <row r="8" spans="1:11" x14ac:dyDescent="0.25">
      <c r="A8" t="s">
        <v>19</v>
      </c>
      <c r="D8">
        <v>8.6580000000000004E-2</v>
      </c>
      <c r="E8">
        <f>IF(IF($B7&lt;&gt;"",$B7-IF($D8&lt;&gt;"",$D8,$C8),$C7-IF($D8&lt;&gt;"",$D8,$C8))&gt;=0,IF($B7&lt;&gt;"",$B7-IF($D8&lt;&gt;"",$D8,$C8),$C7-IF($D8&lt;&gt;"",$D8,$C8)),"")</f>
        <v>1.7149599999999998</v>
      </c>
      <c r="F8" t="str">
        <f>IF(IF($B7&lt;&gt;"",$B7-IF($D8&lt;&gt;"",$D8,$C8),$C7-IF($D8&lt;&gt;"",$D8,$C8))&lt;0,-(IF($B7&lt;&gt;"",$B7-IF($D8&lt;&gt;"",$D8,$C8),$C7-IF($D8&lt;&gt;"",$D8,$C8))),"")</f>
        <v/>
      </c>
      <c r="G8">
        <f>G7+IF(E8&lt;&gt;"",E8,-F8)</f>
        <v>101.71496</v>
      </c>
      <c r="H8">
        <f ca="1">$E$18*1</f>
        <v>0</v>
      </c>
      <c r="I8">
        <f ca="1">G8+H8</f>
        <v>101.71496</v>
      </c>
    </row>
    <row r="10" spans="1:11" x14ac:dyDescent="0.25">
      <c r="A10" s="2" t="s">
        <v>20</v>
      </c>
    </row>
    <row r="11" spans="1:11" x14ac:dyDescent="0.25">
      <c r="A11" t="s">
        <v>21</v>
      </c>
      <c r="B11" t="s">
        <v>22</v>
      </c>
      <c r="C11">
        <f>SUM(B6:B8)</f>
        <v>1.8015399999999999</v>
      </c>
      <c r="E11" t="s">
        <v>23</v>
      </c>
      <c r="F11">
        <f>SUM(E6:E8)</f>
        <v>1.7149599999999998</v>
      </c>
      <c r="H11" t="s">
        <v>24</v>
      </c>
      <c r="I11">
        <f>I7</f>
        <v>100</v>
      </c>
    </row>
    <row r="12" spans="1:11" x14ac:dyDescent="0.25">
      <c r="B12" t="s">
        <v>25</v>
      </c>
      <c r="C12">
        <f>SUM(D6:D8)</f>
        <v>8.6580000000000004E-2</v>
      </c>
      <c r="E12" t="s">
        <v>26</v>
      </c>
      <c r="F12">
        <f>SUM(F6:F8)</f>
        <v>0</v>
      </c>
      <c r="H12" t="s">
        <v>27</v>
      </c>
      <c r="I12">
        <f>G8</f>
        <v>101.71496</v>
      </c>
    </row>
    <row r="13" spans="1:11" x14ac:dyDescent="0.25">
      <c r="C13">
        <f>C11-C12</f>
        <v>1.7149599999999998</v>
      </c>
      <c r="F13">
        <f>F11-F12</f>
        <v>1.7149599999999998</v>
      </c>
      <c r="I13">
        <f>I12-I11</f>
        <v>1.7149600000000049</v>
      </c>
    </row>
    <row r="15" spans="1:11" x14ac:dyDescent="0.25">
      <c r="A15" t="s">
        <v>28</v>
      </c>
      <c r="B15" t="str">
        <f>IF(AND(ROUND(C13,4)=ROUND(F13,4),ROUND(F13,4)=ROUND(I13,4))=TRUE,"Consistent","Inconsistent")</f>
        <v>Consistent</v>
      </c>
    </row>
    <row r="16" spans="1:11" x14ac:dyDescent="0.25">
      <c r="A16" s="2" t="s">
        <v>29</v>
      </c>
    </row>
    <row r="17" spans="1:8" x14ac:dyDescent="0.25">
      <c r="A17" t="s">
        <v>30</v>
      </c>
      <c r="B17">
        <f ca="1">I8-G8</f>
        <v>0</v>
      </c>
      <c r="D17" t="s">
        <v>31</v>
      </c>
      <c r="E17">
        <v>1</v>
      </c>
      <c r="G17" t="s">
        <v>32</v>
      </c>
      <c r="H17">
        <v>44.484999999999999</v>
      </c>
    </row>
    <row r="18" spans="1:8" x14ac:dyDescent="0.25">
      <c r="A18" t="s">
        <v>33</v>
      </c>
      <c r="B18">
        <f>(H17+H18) / 1000</f>
        <v>6.4967999999999998E-2</v>
      </c>
      <c r="D18" t="s">
        <v>34</v>
      </c>
      <c r="E18">
        <f ca="1">B17/E17</f>
        <v>0</v>
      </c>
      <c r="G18" t="s">
        <v>35</v>
      </c>
      <c r="H18">
        <v>20.483000000000001</v>
      </c>
    </row>
    <row r="20" spans="1:8" x14ac:dyDescent="0.25">
      <c r="A20" t="s">
        <v>36</v>
      </c>
      <c r="B20" t="s">
        <v>37</v>
      </c>
      <c r="C20" t="s">
        <v>38</v>
      </c>
    </row>
    <row r="21" spans="1:8" x14ac:dyDescent="0.25">
      <c r="A21" t="s">
        <v>39</v>
      </c>
      <c r="B21">
        <f>0.005*SQRT(B18)</f>
        <v>1.2744410539526729E-3</v>
      </c>
      <c r="C21">
        <f ca="1">IF(ABS(B17)&lt;=B21,"Pass!","Fail!")</f>
        <v>0</v>
      </c>
    </row>
    <row r="22" spans="1:8" x14ac:dyDescent="0.25">
      <c r="A22" t="s">
        <v>40</v>
      </c>
      <c r="B22">
        <f>0.01*SQRT(B18)</f>
        <v>2.5488821079053458E-3</v>
      </c>
      <c r="C22">
        <f ca="1">IF(ABS(B17)&lt;=B22,"Pass!","Fail!")</f>
        <v>0</v>
      </c>
    </row>
    <row r="23" spans="1:8" x14ac:dyDescent="0.25">
      <c r="A23" t="s">
        <v>41</v>
      </c>
      <c r="B23">
        <f>0.003*SQRT(E17)</f>
        <v>3.0000000000000001E-3</v>
      </c>
      <c r="C23">
        <f ca="1">IF(ABS(B17)&lt;=B23,"Pass!","Fail!")</f>
        <v>0</v>
      </c>
    </row>
    <row r="24" spans="1:8" x14ac:dyDescent="0.25">
      <c r="A24" s="2" t="s">
        <v>29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R. Patton</dc:creator>
  <cp:lastModifiedBy>Jason R. Patton</cp:lastModifiedBy>
  <dcterms:created xsi:type="dcterms:W3CDTF">2016-08-02T05:18:26Z</dcterms:created>
  <dcterms:modified xsi:type="dcterms:W3CDTF">2016-08-02T05:22:25Z</dcterms:modified>
</cp:coreProperties>
</file>