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ot_Field-CC_1978-79_2010-11" sheetId="14" r:id="rId1"/>
    <sheet name="Plot_NS-CC_1978-79_2010-11" sheetId="13" r:id="rId2"/>
    <sheet name="FL_MSL_Analysis" sheetId="9" r:id="rId3"/>
  </sheets>
  <calcPr calcId="125725"/>
</workbook>
</file>

<file path=xl/calcChain.xml><?xml version="1.0" encoding="utf-8"?>
<calcChain xmlns="http://schemas.openxmlformats.org/spreadsheetml/2006/main">
  <c r="O13" i="9"/>
  <c r="P13" s="1"/>
  <c r="R10"/>
  <c r="R11"/>
  <c r="R12"/>
  <c r="Q10"/>
  <c r="Q11"/>
  <c r="Q12"/>
  <c r="Q9"/>
  <c r="P9"/>
  <c r="P10"/>
  <c r="P11"/>
  <c r="P12"/>
  <c r="P8"/>
  <c r="O9"/>
  <c r="O10"/>
  <c r="O11"/>
  <c r="O12"/>
  <c r="O8"/>
  <c r="L10"/>
  <c r="L11"/>
  <c r="L12"/>
  <c r="L9"/>
  <c r="K10"/>
  <c r="K11"/>
  <c r="K12"/>
  <c r="K9"/>
  <c r="R9"/>
  <c r="E13"/>
  <c r="F13"/>
  <c r="E9"/>
  <c r="E12" l="1"/>
  <c r="F12"/>
  <c r="E11"/>
  <c r="F11"/>
  <c r="E10" l="1"/>
  <c r="F10"/>
  <c r="F9" l="1"/>
  <c r="F8"/>
  <c r="E8"/>
</calcChain>
</file>

<file path=xl/sharedStrings.xml><?xml version="1.0" encoding="utf-8"?>
<sst xmlns="http://schemas.openxmlformats.org/spreadsheetml/2006/main" count="34" uniqueCount="24">
  <si>
    <t>Year</t>
  </si>
  <si>
    <t>Month</t>
  </si>
  <si>
    <t>Station</t>
  </si>
  <si>
    <t>month frac =</t>
  </si>
  <si>
    <t>year (frac)</t>
  </si>
  <si>
    <t>Date</t>
  </si>
  <si>
    <t>MSL data, meters on Station Datum</t>
  </si>
  <si>
    <t>MSL Data on m, STND</t>
  </si>
  <si>
    <t>Original Data from NOAA, MSL (m, STND)</t>
  </si>
  <si>
    <t>North Spit (NS) (1983-2001 TE)</t>
  </si>
  <si>
    <t>Crescent City (CC) (1983-2001 TE)</t>
  </si>
  <si>
    <t>Diff NS-CC MSL (m, STND)</t>
  </si>
  <si>
    <t>Diff NS-CC MSL (mm, STND)</t>
  </si>
  <si>
    <t>NOAA Data</t>
  </si>
  <si>
    <t>Source</t>
  </si>
  <si>
    <t>MSL Data (m, STND)</t>
  </si>
  <si>
    <t>Towell Data</t>
  </si>
  <si>
    <t>Fields Landing (FL)</t>
  </si>
  <si>
    <t>Fields Landing (Towel)</t>
  </si>
  <si>
    <t>Diff FL-CC MSL (m, STND)</t>
  </si>
  <si>
    <t>Diff FL-CC MSL (mm, STND)</t>
  </si>
  <si>
    <t>No Data</t>
  </si>
  <si>
    <t>Diff FL-NS MSL (m, STND)</t>
  </si>
  <si>
    <t>Diff FL-NS MSL (mm, STND)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</si>
</sst>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Unicode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Fill="1" applyBorder="1" applyAlignment="1">
      <alignment horizontal="center"/>
    </xf>
    <xf numFmtId="17" fontId="0" fillId="0" borderId="0" xfId="0" applyNumberFormat="1"/>
    <xf numFmtId="0" fontId="0" fillId="0" borderId="0" xfId="0" applyFill="1"/>
    <xf numFmtId="164" fontId="0" fillId="0" borderId="0" xfId="0" applyNumberFormat="1" applyFill="1"/>
    <xf numFmtId="17" fontId="0" fillId="0" borderId="0" xfId="0" applyNumberFormat="1" applyFill="1"/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17" fontId="0" fillId="2" borderId="0" xfId="0" applyNumberFormat="1" applyFill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0" fillId="2" borderId="0" xfId="0" applyFill="1" applyAlignment="1">
      <alignment horizontal="right"/>
    </xf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Fields Landing minus Crescent City, for NOAA 1978-79 and Towel</a:t>
            </a:r>
            <a:r>
              <a:rPr lang="en-US" baseline="0"/>
              <a:t> 2010-11 Mean Sea Level Data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7537299658818983"/>
          <c:y val="1.2110091218229087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3"/>
          <c:w val="0.8934171535517601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spPr>
              <a:ln w="22225">
                <a:solidFill>
                  <a:schemeClr val="tx1"/>
                </a:solidFill>
              </a:ln>
            </c:spPr>
            <c:trendlineType val="linear"/>
            <c:dispEq val="1"/>
            <c:trendlineLbl>
              <c:layout>
                <c:manualLayout>
                  <c:x val="-0.34840642992869086"/>
                  <c:y val="-0.10844682040973112"/>
                </c:manualLayout>
              </c:layout>
              <c:numFmt formatCode="#,##0.00" sourceLinked="0"/>
              <c:spPr>
                <a:ln>
                  <a:noFill/>
                </a:ln>
              </c:spPr>
            </c:trendlineLbl>
          </c:trendline>
          <c:xVal>
            <c:numRef>
              <c:f>FL_MSL_Analysis!$E$8:$E$13</c:f>
              <c:numCache>
                <c:formatCode>0.000</c:formatCode>
                <c:ptCount val="6"/>
                <c:pt idx="0">
                  <c:v>1978.875</c:v>
                </c:pt>
                <c:pt idx="1">
                  <c:v>1979.0416666666667</c:v>
                </c:pt>
                <c:pt idx="2">
                  <c:v>2010.9583333333333</c:v>
                </c:pt>
                <c:pt idx="3">
                  <c:v>2011.0416666666667</c:v>
                </c:pt>
                <c:pt idx="4">
                  <c:v>2011.125</c:v>
                </c:pt>
                <c:pt idx="5">
                  <c:v>2011.2083333333333</c:v>
                </c:pt>
              </c:numCache>
            </c:numRef>
          </c:xVal>
          <c:yVal>
            <c:numRef>
              <c:f>FL_MSL_Analysis!$P$8:$P$13</c:f>
              <c:numCache>
                <c:formatCode>General</c:formatCode>
                <c:ptCount val="6"/>
                <c:pt idx="0">
                  <c:v>-623.99999999999989</c:v>
                </c:pt>
                <c:pt idx="1">
                  <c:v>-619</c:v>
                </c:pt>
                <c:pt idx="2">
                  <c:v>-499.99999999999977</c:v>
                </c:pt>
                <c:pt idx="3">
                  <c:v>-453.99999999999994</c:v>
                </c:pt>
                <c:pt idx="4">
                  <c:v>-457.00000000000006</c:v>
                </c:pt>
                <c:pt idx="5">
                  <c:v>-503.00000000000011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FL_MSL_Analysis!$E$8:$E$9</c:f>
              <c:numCache>
                <c:formatCode>0.000</c:formatCode>
                <c:ptCount val="2"/>
                <c:pt idx="0">
                  <c:v>1978.875</c:v>
                </c:pt>
                <c:pt idx="1">
                  <c:v>1979.0416666666667</c:v>
                </c:pt>
              </c:numCache>
            </c:numRef>
          </c:xVal>
          <c:yVal>
            <c:numRef>
              <c:f>FL_MSL_Analysis!$P$8:$P$9</c:f>
              <c:numCache>
                <c:formatCode>General</c:formatCode>
                <c:ptCount val="2"/>
                <c:pt idx="0">
                  <c:v>-623.99999999999989</c:v>
                </c:pt>
                <c:pt idx="1">
                  <c:v>-619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FL_MSL_Analysis!$E$10:$E$13</c:f>
              <c:numCache>
                <c:formatCode>0.000</c:formatCode>
                <c:ptCount val="4"/>
                <c:pt idx="0">
                  <c:v>2010.9583333333333</c:v>
                </c:pt>
                <c:pt idx="1">
                  <c:v>2011.0416666666667</c:v>
                </c:pt>
                <c:pt idx="2">
                  <c:v>2011.125</c:v>
                </c:pt>
                <c:pt idx="3">
                  <c:v>2011.2083333333333</c:v>
                </c:pt>
              </c:numCache>
            </c:numRef>
          </c:xVal>
          <c:yVal>
            <c:numRef>
              <c:f>FL_MSL_Analysis!$P$10:$P$13</c:f>
              <c:numCache>
                <c:formatCode>General</c:formatCode>
                <c:ptCount val="4"/>
                <c:pt idx="0">
                  <c:v>-499.99999999999977</c:v>
                </c:pt>
                <c:pt idx="1">
                  <c:v>-453.99999999999994</c:v>
                </c:pt>
                <c:pt idx="2">
                  <c:v>-457.00000000000006</c:v>
                </c:pt>
                <c:pt idx="3">
                  <c:v>-503.00000000000011</c:v>
                </c:pt>
              </c:numCache>
            </c:numRef>
          </c:yVal>
        </c:ser>
        <c:axId val="94415104"/>
        <c:axId val="94507776"/>
      </c:scatterChart>
      <c:valAx>
        <c:axId val="94415104"/>
        <c:scaling>
          <c:orientation val="minMax"/>
          <c:max val="2014"/>
          <c:min val="197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4507776"/>
        <c:crossesAt val="-700"/>
        <c:crossBetween val="midCat"/>
      </c:valAx>
      <c:valAx>
        <c:axId val="94507776"/>
        <c:scaling>
          <c:orientation val="minMax"/>
          <c:max val="-400"/>
          <c:min val="-7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3251943310609462E-3"/>
              <c:y val="0.26882924501209682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44151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</c:legend>
    <c:plotVisOnly val="1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North Spit minus Crescent City, for same months of available Fields Landing </a:t>
            </a:r>
            <a:r>
              <a:rPr lang="en-US" baseline="0"/>
              <a:t>data (</a:t>
            </a:r>
            <a:r>
              <a:rPr lang="en-US"/>
              <a:t>NOAA 1978-79 and Towel 2010-11)</a:t>
            </a:r>
            <a:r>
              <a:rPr lang="en-US" baseline="0"/>
              <a:t>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554594269598529"/>
          <c:y val="1.4128439754600607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2"/>
          <c:w val="0.89341715355176021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trendlineType val="linear"/>
            <c:dispEq val="1"/>
            <c:trendlineLbl>
              <c:layout>
                <c:manualLayout>
                  <c:x val="-0.33111447236913677"/>
                  <c:y val="-8.8148273286934614E-2"/>
                </c:manualLayout>
              </c:layout>
              <c:numFmt formatCode="#,##0.00" sourceLinked="0"/>
            </c:trendlineLbl>
          </c:trendline>
          <c:xVal>
            <c:numRef>
              <c:f>FL_MSL_Analysis!$E$8:$E$12</c:f>
              <c:numCache>
                <c:formatCode>0.000</c:formatCode>
                <c:ptCount val="5"/>
                <c:pt idx="0">
                  <c:v>1978.875</c:v>
                </c:pt>
                <c:pt idx="1">
                  <c:v>1979.0416666666667</c:v>
                </c:pt>
                <c:pt idx="2">
                  <c:v>2010.9583333333333</c:v>
                </c:pt>
                <c:pt idx="3">
                  <c:v>2011.0416666666667</c:v>
                </c:pt>
                <c:pt idx="4">
                  <c:v>2011.125</c:v>
                </c:pt>
              </c:numCache>
            </c:numRef>
          </c:xVal>
          <c:yVal>
            <c:numRef>
              <c:f>FL_MSL_Analysis!$R$8:$R$12</c:f>
              <c:numCache>
                <c:formatCode>General</c:formatCode>
                <c:ptCount val="5"/>
                <c:pt idx="1">
                  <c:v>3240</c:v>
                </c:pt>
                <c:pt idx="2">
                  <c:v>3399</c:v>
                </c:pt>
                <c:pt idx="3">
                  <c:v>3433.0000000000005</c:v>
                </c:pt>
                <c:pt idx="4">
                  <c:v>3429.0000000000005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plus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FL_MSL_Analysis!$E$8:$E$9</c:f>
              <c:numCache>
                <c:formatCode>0.000</c:formatCode>
                <c:ptCount val="2"/>
                <c:pt idx="0">
                  <c:v>1978.875</c:v>
                </c:pt>
                <c:pt idx="1">
                  <c:v>1979.0416666666667</c:v>
                </c:pt>
              </c:numCache>
            </c:numRef>
          </c:xVal>
          <c:yVal>
            <c:numRef>
              <c:f>FL_MSL_Analysis!$R$8:$R$9</c:f>
              <c:numCache>
                <c:formatCode>General</c:formatCode>
                <c:ptCount val="2"/>
                <c:pt idx="1">
                  <c:v>3240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FL_MSL_Analysis!$E$10:$E$12</c:f>
              <c:numCache>
                <c:formatCode>0.000</c:formatCode>
                <c:ptCount val="3"/>
                <c:pt idx="0">
                  <c:v>2010.9583333333333</c:v>
                </c:pt>
                <c:pt idx="1">
                  <c:v>2011.0416666666667</c:v>
                </c:pt>
                <c:pt idx="2">
                  <c:v>2011.125</c:v>
                </c:pt>
              </c:numCache>
            </c:numRef>
          </c:xVal>
          <c:yVal>
            <c:numRef>
              <c:f>FL_MSL_Analysis!$R$10:$R$12</c:f>
              <c:numCache>
                <c:formatCode>General</c:formatCode>
                <c:ptCount val="3"/>
                <c:pt idx="0">
                  <c:v>3399</c:v>
                </c:pt>
                <c:pt idx="1">
                  <c:v>3433.0000000000005</c:v>
                </c:pt>
                <c:pt idx="2">
                  <c:v>3429.0000000000005</c:v>
                </c:pt>
              </c:numCache>
            </c:numRef>
          </c:yVal>
        </c:ser>
        <c:axId val="94555520"/>
        <c:axId val="94586752"/>
      </c:scatterChart>
      <c:valAx>
        <c:axId val="94555520"/>
        <c:scaling>
          <c:orientation val="minMax"/>
          <c:max val="2014"/>
          <c:min val="1977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4586752"/>
        <c:crossesAt val="-300"/>
        <c:crossBetween val="midCat"/>
        <c:majorUnit val="2"/>
      </c:valAx>
      <c:valAx>
        <c:axId val="945867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00777324243812E-3"/>
              <c:y val="0.2769026391575832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4555520"/>
        <c:crosses val="autoZero"/>
        <c:crossBetween val="midCat"/>
        <c:majorUnit val="100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S41"/>
  <sheetViews>
    <sheetView workbookViewId="0">
      <selection activeCell="F2" sqref="F2"/>
    </sheetView>
  </sheetViews>
  <sheetFormatPr defaultRowHeight="15"/>
  <cols>
    <col min="1" max="1" width="5.140625" customWidth="1"/>
    <col min="2" max="2" width="14.42578125" customWidth="1"/>
    <col min="3" max="6" width="9.85546875" customWidth="1"/>
    <col min="7" max="7" width="11.7109375" customWidth="1"/>
    <col min="8" max="8" width="12.28515625" customWidth="1"/>
    <col min="9" max="9" width="9.85546875" style="23" customWidth="1"/>
    <col min="10" max="12" width="13.7109375" customWidth="1"/>
    <col min="13" max="13" width="9.85546875" customWidth="1"/>
    <col min="14" max="18" width="13.7109375" customWidth="1"/>
  </cols>
  <sheetData>
    <row r="2" spans="2:19">
      <c r="B2" s="11" t="s">
        <v>17</v>
      </c>
      <c r="J2" s="11" t="s">
        <v>9</v>
      </c>
      <c r="N2" s="11" t="s">
        <v>10</v>
      </c>
    </row>
    <row r="3" spans="2:19" s="10" customFormat="1" ht="15" customHeight="1">
      <c r="B3" s="18" t="s">
        <v>6</v>
      </c>
      <c r="C3" s="17"/>
      <c r="D3" s="17"/>
      <c r="F3"/>
      <c r="G3"/>
      <c r="H3"/>
      <c r="I3" s="23"/>
      <c r="J3" s="10" t="s">
        <v>7</v>
      </c>
      <c r="N3" s="10" t="s">
        <v>7</v>
      </c>
    </row>
    <row r="4" spans="2:19">
      <c r="D4" s="2"/>
      <c r="G4" s="12"/>
      <c r="H4" s="13"/>
      <c r="I4" s="24"/>
      <c r="N4" s="2"/>
    </row>
    <row r="5" spans="2:19">
      <c r="D5" s="2" t="s">
        <v>3</v>
      </c>
      <c r="E5">
        <v>0.5</v>
      </c>
    </row>
    <row r="7" spans="2:19" ht="60">
      <c r="B7" s="3" t="s">
        <v>2</v>
      </c>
      <c r="C7" s="3" t="s">
        <v>0</v>
      </c>
      <c r="D7" s="3" t="s">
        <v>1</v>
      </c>
      <c r="E7" s="3" t="s">
        <v>4</v>
      </c>
      <c r="F7" s="5" t="s">
        <v>5</v>
      </c>
      <c r="G7" s="21" t="s">
        <v>15</v>
      </c>
      <c r="H7" s="3" t="s">
        <v>14</v>
      </c>
      <c r="I7" s="22"/>
      <c r="J7" s="21" t="s">
        <v>8</v>
      </c>
      <c r="K7" s="21" t="s">
        <v>22</v>
      </c>
      <c r="L7" s="21" t="s">
        <v>23</v>
      </c>
      <c r="N7" s="21" t="s">
        <v>8</v>
      </c>
      <c r="O7" s="21" t="s">
        <v>19</v>
      </c>
      <c r="P7" s="21" t="s">
        <v>20</v>
      </c>
      <c r="Q7" s="21" t="s">
        <v>11</v>
      </c>
      <c r="R7" s="21" t="s">
        <v>12</v>
      </c>
    </row>
    <row r="8" spans="2:19">
      <c r="B8" s="14">
        <v>9418723</v>
      </c>
      <c r="C8" s="7">
        <v>1978</v>
      </c>
      <c r="D8" s="7">
        <v>11</v>
      </c>
      <c r="E8" s="8">
        <f t="shared" ref="E8:E12" si="0">C8+(D8-$E$5)/12</f>
        <v>1978.875</v>
      </c>
      <c r="F8" s="9">
        <f t="shared" ref="F8:F12" si="1">DATE(C8,D8,1)</f>
        <v>28795</v>
      </c>
      <c r="G8" s="8">
        <v>1.6220000000000001</v>
      </c>
      <c r="H8" s="12" t="s">
        <v>13</v>
      </c>
      <c r="J8" s="23" t="s">
        <v>21</v>
      </c>
      <c r="K8" s="13"/>
      <c r="L8" s="13"/>
      <c r="M8" s="13"/>
      <c r="N8" s="23">
        <v>2.246</v>
      </c>
      <c r="O8" s="13">
        <f>G8-N8</f>
        <v>-0.62399999999999989</v>
      </c>
      <c r="P8">
        <f>O8*1000</f>
        <v>-623.99999999999989</v>
      </c>
      <c r="Q8" s="10"/>
      <c r="R8" s="10"/>
    </row>
    <row r="9" spans="2:19">
      <c r="B9" s="14">
        <v>9418723</v>
      </c>
      <c r="C9" s="7">
        <v>1979</v>
      </c>
      <c r="D9" s="7">
        <v>1</v>
      </c>
      <c r="E9" s="8">
        <f t="shared" si="0"/>
        <v>1979.0416666666667</v>
      </c>
      <c r="F9" s="9">
        <f t="shared" si="1"/>
        <v>28856</v>
      </c>
      <c r="G9" s="8">
        <v>1.716</v>
      </c>
      <c r="H9" s="12" t="s">
        <v>13</v>
      </c>
      <c r="J9" s="10">
        <v>5.5750000000000002</v>
      </c>
      <c r="K9" s="24">
        <f>G9-J9</f>
        <v>-3.859</v>
      </c>
      <c r="L9" s="24">
        <f>K9*1000</f>
        <v>-3859</v>
      </c>
      <c r="M9" s="13"/>
      <c r="N9" s="23">
        <v>2.335</v>
      </c>
      <c r="O9" s="24">
        <f t="shared" ref="O9:O13" si="2">G9-N9</f>
        <v>-0.61899999999999999</v>
      </c>
      <c r="P9" s="23">
        <f t="shared" ref="P9:P13" si="3">O9*1000</f>
        <v>-619</v>
      </c>
      <c r="Q9" s="23">
        <f>J9-N9</f>
        <v>3.24</v>
      </c>
      <c r="R9" s="23">
        <f t="shared" ref="R9:R12" si="4">Q9*1000</f>
        <v>3240</v>
      </c>
    </row>
    <row r="10" spans="2:19">
      <c r="B10" s="19" t="s">
        <v>18</v>
      </c>
      <c r="C10" s="15">
        <v>2010</v>
      </c>
      <c r="D10" s="15">
        <v>12</v>
      </c>
      <c r="E10" s="16">
        <f t="shared" si="0"/>
        <v>2010.9583333333333</v>
      </c>
      <c r="F10" s="20">
        <f t="shared" si="1"/>
        <v>40513</v>
      </c>
      <c r="G10" s="16">
        <v>1.901</v>
      </c>
      <c r="H10" s="25" t="s">
        <v>16</v>
      </c>
      <c r="I10" s="15"/>
      <c r="J10" s="15">
        <v>5.8</v>
      </c>
      <c r="K10" s="16">
        <f t="shared" ref="K10:K12" si="5">G10-J10</f>
        <v>-3.899</v>
      </c>
      <c r="L10" s="16">
        <f t="shared" ref="L10:L12" si="6">K10*1000</f>
        <v>-3899</v>
      </c>
      <c r="M10" s="26"/>
      <c r="N10" s="15">
        <v>2.4009999999999998</v>
      </c>
      <c r="O10" s="16">
        <f t="shared" si="2"/>
        <v>-0.49999999999999978</v>
      </c>
      <c r="P10" s="15">
        <f t="shared" si="3"/>
        <v>-499.99999999999977</v>
      </c>
      <c r="Q10" s="15">
        <f t="shared" ref="Q10:Q12" si="7">J10-N10</f>
        <v>3.399</v>
      </c>
      <c r="R10" s="15">
        <f t="shared" si="4"/>
        <v>3399</v>
      </c>
    </row>
    <row r="11" spans="2:19">
      <c r="B11" s="19" t="s">
        <v>18</v>
      </c>
      <c r="C11" s="15">
        <v>2011</v>
      </c>
      <c r="D11" s="15">
        <v>1</v>
      </c>
      <c r="E11" s="16">
        <f t="shared" si="0"/>
        <v>2011.0416666666667</v>
      </c>
      <c r="F11" s="20">
        <f t="shared" si="1"/>
        <v>40544</v>
      </c>
      <c r="G11" s="16">
        <v>1.752</v>
      </c>
      <c r="H11" s="25" t="s">
        <v>16</v>
      </c>
      <c r="I11" s="15"/>
      <c r="J11" s="15">
        <v>5.6390000000000002</v>
      </c>
      <c r="K11" s="16">
        <f t="shared" si="5"/>
        <v>-3.8870000000000005</v>
      </c>
      <c r="L11" s="16">
        <f t="shared" si="6"/>
        <v>-3887.0000000000005</v>
      </c>
      <c r="M11" s="26"/>
      <c r="N11" s="15">
        <v>2.206</v>
      </c>
      <c r="O11" s="16">
        <f t="shared" si="2"/>
        <v>-0.45399999999999996</v>
      </c>
      <c r="P11" s="15">
        <f t="shared" si="3"/>
        <v>-453.99999999999994</v>
      </c>
      <c r="Q11" s="15">
        <f t="shared" si="7"/>
        <v>3.4330000000000003</v>
      </c>
      <c r="R11" s="15">
        <f t="shared" si="4"/>
        <v>3433.0000000000005</v>
      </c>
      <c r="S11" s="10"/>
    </row>
    <row r="12" spans="2:19">
      <c r="B12" s="19" t="s">
        <v>18</v>
      </c>
      <c r="C12" s="15">
        <v>2011</v>
      </c>
      <c r="D12" s="15">
        <v>2</v>
      </c>
      <c r="E12" s="16">
        <f t="shared" si="0"/>
        <v>2011.125</v>
      </c>
      <c r="F12" s="20">
        <f t="shared" si="1"/>
        <v>40575</v>
      </c>
      <c r="G12" s="16">
        <v>1.7270000000000001</v>
      </c>
      <c r="H12" s="25" t="s">
        <v>16</v>
      </c>
      <c r="I12" s="15"/>
      <c r="J12" s="15">
        <v>5.6130000000000004</v>
      </c>
      <c r="K12" s="16">
        <f t="shared" si="5"/>
        <v>-3.8860000000000001</v>
      </c>
      <c r="L12" s="16">
        <f t="shared" si="6"/>
        <v>-3886</v>
      </c>
      <c r="M12" s="26"/>
      <c r="N12" s="15">
        <v>2.1840000000000002</v>
      </c>
      <c r="O12" s="16">
        <f t="shared" si="2"/>
        <v>-0.45700000000000007</v>
      </c>
      <c r="P12" s="15">
        <f t="shared" si="3"/>
        <v>-457.00000000000006</v>
      </c>
      <c r="Q12" s="15">
        <f t="shared" si="7"/>
        <v>3.4290000000000003</v>
      </c>
      <c r="R12" s="15">
        <f t="shared" si="4"/>
        <v>3429.0000000000005</v>
      </c>
      <c r="S12" s="10"/>
    </row>
    <row r="13" spans="2:19">
      <c r="B13" s="19" t="s">
        <v>18</v>
      </c>
      <c r="C13" s="15">
        <v>2011</v>
      </c>
      <c r="D13" s="15">
        <v>3</v>
      </c>
      <c r="E13" s="16">
        <f t="shared" ref="E13" si="8">C13+(D13-$E$5)/12</f>
        <v>2011.2083333333333</v>
      </c>
      <c r="F13" s="20">
        <f t="shared" ref="F13" si="9">DATE(C13,D13,1)</f>
        <v>40603</v>
      </c>
      <c r="G13" s="16">
        <v>1.831</v>
      </c>
      <c r="H13" s="25" t="s">
        <v>16</v>
      </c>
      <c r="I13" s="15"/>
      <c r="J13" s="15" t="s">
        <v>21</v>
      </c>
      <c r="K13" s="16"/>
      <c r="L13" s="16"/>
      <c r="M13" s="16"/>
      <c r="N13" s="15">
        <v>2.3340000000000001</v>
      </c>
      <c r="O13" s="16">
        <f t="shared" si="2"/>
        <v>-0.50300000000000011</v>
      </c>
      <c r="P13" s="15">
        <f t="shared" si="3"/>
        <v>-503.00000000000011</v>
      </c>
      <c r="Q13" s="15"/>
      <c r="R13" s="15"/>
    </row>
    <row r="14" spans="2:19">
      <c r="B14" s="1"/>
      <c r="E14" s="4"/>
      <c r="F14" s="6"/>
      <c r="G14" s="6"/>
      <c r="H14" s="24"/>
      <c r="I14" s="24"/>
      <c r="K14" s="24"/>
      <c r="L14" s="24"/>
      <c r="M14" s="4"/>
      <c r="O14" s="4"/>
    </row>
    <row r="15" spans="2:19">
      <c r="B15" s="1"/>
      <c r="E15" s="4"/>
      <c r="F15" s="6"/>
      <c r="G15" s="6"/>
      <c r="H15" s="24"/>
      <c r="I15" s="24"/>
      <c r="K15" s="13"/>
      <c r="L15" s="4"/>
      <c r="M15" s="13"/>
      <c r="O15" s="4"/>
    </row>
    <row r="16" spans="2:19">
      <c r="H16" s="24"/>
      <c r="I16" s="24"/>
      <c r="M16" s="13"/>
    </row>
    <row r="17" spans="8:13">
      <c r="H17" s="24"/>
      <c r="I17" s="24"/>
      <c r="M17" s="13"/>
    </row>
    <row r="18" spans="8:13">
      <c r="H18" s="24"/>
      <c r="I18" s="24"/>
      <c r="M18" s="13"/>
    </row>
    <row r="19" spans="8:13">
      <c r="H19" s="24"/>
      <c r="I19" s="24"/>
      <c r="K19" s="4"/>
      <c r="L19" s="4"/>
      <c r="M19" s="13"/>
    </row>
    <row r="20" spans="8:13">
      <c r="H20" s="24"/>
      <c r="I20" s="24"/>
      <c r="K20" s="4"/>
      <c r="L20" s="4"/>
      <c r="M20" s="13"/>
    </row>
    <row r="21" spans="8:13">
      <c r="H21" s="24"/>
      <c r="I21" s="24"/>
      <c r="K21" s="4"/>
      <c r="L21" s="4"/>
      <c r="M21" s="13"/>
    </row>
    <row r="22" spans="8:13">
      <c r="H22" s="24"/>
      <c r="I22" s="24"/>
      <c r="K22" s="4"/>
      <c r="L22" s="4"/>
      <c r="M22" s="13"/>
    </row>
    <row r="23" spans="8:13">
      <c r="H23" s="24"/>
      <c r="I23" s="24"/>
      <c r="K23" s="4"/>
      <c r="L23" s="4"/>
      <c r="M23" s="13"/>
    </row>
    <row r="24" spans="8:13">
      <c r="H24" s="24"/>
      <c r="I24" s="24"/>
      <c r="K24" s="4"/>
      <c r="L24" s="4"/>
      <c r="M24" s="13"/>
    </row>
    <row r="25" spans="8:13">
      <c r="H25" s="24"/>
      <c r="I25" s="24"/>
      <c r="K25" s="4"/>
      <c r="L25" s="4"/>
      <c r="M25" s="13"/>
    </row>
    <row r="26" spans="8:13">
      <c r="K26" s="4"/>
      <c r="L26" s="4"/>
      <c r="M26" s="4"/>
    </row>
    <row r="27" spans="8:13">
      <c r="K27" s="4"/>
      <c r="L27" s="4"/>
      <c r="M27" s="4"/>
    </row>
    <row r="28" spans="8:13">
      <c r="K28" s="4"/>
      <c r="L28" s="4"/>
      <c r="M28" s="4"/>
    </row>
    <row r="29" spans="8:13">
      <c r="K29" s="4"/>
      <c r="L29" s="4"/>
      <c r="M29" s="4"/>
    </row>
    <row r="30" spans="8:13">
      <c r="K30" s="4"/>
      <c r="L30" s="4"/>
      <c r="M30" s="4"/>
    </row>
    <row r="31" spans="8:13">
      <c r="K31" s="4"/>
      <c r="L31" s="4"/>
      <c r="M31" s="4"/>
    </row>
    <row r="32" spans="8:13">
      <c r="K32" s="4"/>
      <c r="L32" s="4"/>
      <c r="M32" s="4"/>
    </row>
    <row r="33" spans="11:13">
      <c r="K33" s="4"/>
      <c r="L33" s="4"/>
      <c r="M33" s="4"/>
    </row>
    <row r="34" spans="11:13">
      <c r="K34" s="4"/>
      <c r="L34" s="4"/>
      <c r="M34" s="4"/>
    </row>
    <row r="35" spans="11:13">
      <c r="K35" s="4"/>
      <c r="L35" s="4"/>
      <c r="M35" s="4"/>
    </row>
    <row r="36" spans="11:13">
      <c r="K36" s="4"/>
      <c r="L36" s="4"/>
      <c r="M36" s="4"/>
    </row>
    <row r="37" spans="11:13">
      <c r="K37" s="4"/>
      <c r="L37" s="4"/>
      <c r="M37" s="4"/>
    </row>
    <row r="38" spans="11:13">
      <c r="K38" s="4"/>
      <c r="L38" s="4"/>
      <c r="M38" s="4"/>
    </row>
    <row r="39" spans="11:13">
      <c r="K39" s="4"/>
      <c r="L39" s="4"/>
      <c r="M39" s="4"/>
    </row>
    <row r="40" spans="11:13">
      <c r="K40" s="4"/>
      <c r="L40" s="4"/>
      <c r="M40" s="4"/>
    </row>
    <row r="41" spans="11:13">
      <c r="K41" s="4"/>
      <c r="L41" s="4"/>
      <c r="M4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FL_MSL_Analysis</vt:lpstr>
      <vt:lpstr>Plot_Field-CC_1978-79_2010-11</vt:lpstr>
      <vt:lpstr>Plot_NS-CC_1978-79_2010-11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2014-06-25T13:05:13Z</dcterms:modified>
</cp:coreProperties>
</file>