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lot_Somoa-CC_1978-79_2010-11" sheetId="14" r:id="rId1"/>
    <sheet name="Plot_NSpit-CC_1978-79_2010-11" sheetId="13" r:id="rId2"/>
    <sheet name="HS_MSL_Analysis" sheetId="9" r:id="rId3"/>
  </sheets>
  <calcPr calcId="125725"/>
</workbook>
</file>

<file path=xl/calcChain.xml><?xml version="1.0" encoding="utf-8"?>
<calcChain xmlns="http://schemas.openxmlformats.org/spreadsheetml/2006/main">
  <c r="P9" i="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O9"/>
  <c r="Q9"/>
  <c r="R9"/>
  <c r="O10"/>
  <c r="Q10"/>
  <c r="R10"/>
  <c r="O11"/>
  <c r="O12"/>
  <c r="Q12"/>
  <c r="R12"/>
  <c r="O13"/>
  <c r="Q13"/>
  <c r="R13" s="1"/>
  <c r="O14"/>
  <c r="Q14"/>
  <c r="R14"/>
  <c r="O15"/>
  <c r="Q15"/>
  <c r="R15"/>
  <c r="O16"/>
  <c r="Q16"/>
  <c r="R16"/>
  <c r="O17"/>
  <c r="O18"/>
  <c r="O19"/>
  <c r="Q19"/>
  <c r="R19" s="1"/>
  <c r="O20"/>
  <c r="Q20"/>
  <c r="R20" s="1"/>
  <c r="O21"/>
  <c r="Q21"/>
  <c r="R21" s="1"/>
  <c r="O22"/>
  <c r="Q22"/>
  <c r="R22" s="1"/>
  <c r="O23"/>
  <c r="Q23"/>
  <c r="R23" s="1"/>
  <c r="O24"/>
  <c r="Q24"/>
  <c r="R24" s="1"/>
  <c r="O25"/>
  <c r="Q25"/>
  <c r="R25" s="1"/>
  <c r="O26"/>
  <c r="Q26"/>
  <c r="R26" s="1"/>
  <c r="O27"/>
  <c r="Q27"/>
  <c r="R27" s="1"/>
  <c r="O28"/>
  <c r="Q28"/>
  <c r="R28" s="1"/>
  <c r="R8"/>
  <c r="Q8"/>
  <c r="P8"/>
  <c r="O8"/>
  <c r="K9"/>
  <c r="L9" s="1"/>
  <c r="K10"/>
  <c r="L10" s="1"/>
  <c r="K12"/>
  <c r="L12" s="1"/>
  <c r="K13"/>
  <c r="L13" s="1"/>
  <c r="K14"/>
  <c r="L14" s="1"/>
  <c r="K15"/>
  <c r="L15" s="1"/>
  <c r="K16"/>
  <c r="L16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L8" l="1"/>
  <c r="F8"/>
  <c r="E8"/>
</calcChain>
</file>

<file path=xl/sharedStrings.xml><?xml version="1.0" encoding="utf-8"?>
<sst xmlns="http://schemas.openxmlformats.org/spreadsheetml/2006/main" count="51" uniqueCount="25">
  <si>
    <t>Year</t>
  </si>
  <si>
    <t>Month</t>
  </si>
  <si>
    <t>Station</t>
  </si>
  <si>
    <t>month frac =</t>
  </si>
  <si>
    <t>year (frac)</t>
  </si>
  <si>
    <t>Date</t>
  </si>
  <si>
    <t>MSL data, meters on Station Datum</t>
  </si>
  <si>
    <t>MSL Data on m, STND</t>
  </si>
  <si>
    <t>Original Data from NOAA, MSL (m, STND)</t>
  </si>
  <si>
    <t>North Spit (NS) (1983-2001 TE)</t>
  </si>
  <si>
    <t>Crescent City (CC) (1983-2001 TE)</t>
  </si>
  <si>
    <t>Diff NS-CC MSL (m, STND)</t>
  </si>
  <si>
    <t>Diff NS-CC MSL (mm, STND)</t>
  </si>
  <si>
    <t>NOAA Data</t>
  </si>
  <si>
    <t>Source</t>
  </si>
  <si>
    <t>MSL Data (m, STND)</t>
  </si>
  <si>
    <t>No Data</t>
  </si>
  <si>
    <t>Hookton (NHE TG 45468)</t>
  </si>
  <si>
    <t>NHE Data</t>
  </si>
  <si>
    <t>Diff HS-CC MSL (m, STND)</t>
  </si>
  <si>
    <t>Diff HS-CC MSL (mm, STND)</t>
  </si>
  <si>
    <t>Hookton Slough (HS)</t>
  </si>
  <si>
    <t>Diff HS-NS MSL (m, STND)</t>
  </si>
  <si>
    <t>Diff HS-NS MSL (mm, STND)</t>
  </si>
  <si>
    <t>New 2014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</si>
</sst>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Unicode M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1" fillId="0" borderId="1" xfId="0" applyFont="1" applyFill="1" applyBorder="1" applyAlignment="1">
      <alignment horizontal="center"/>
    </xf>
    <xf numFmtId="164" fontId="0" fillId="0" borderId="0" xfId="0" applyNumberFormat="1" applyFill="1"/>
    <xf numFmtId="17" fontId="0" fillId="0" borderId="0" xfId="0" applyNumberFormat="1" applyFill="1"/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3" fillId="0" borderId="0" xfId="0" applyNumberFormat="1" applyFont="1" applyFill="1"/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17" fontId="0" fillId="2" borderId="0" xfId="0" applyNumberFormat="1" applyFill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/>
    <xf numFmtId="0" fontId="0" fillId="2" borderId="0" xfId="0" applyFill="1" applyAlignment="1">
      <alignment horizontal="right"/>
    </xf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0" fillId="0" borderId="0" xfId="0" applyNumberFormat="1" applyFill="1"/>
    <xf numFmtId="17" fontId="0" fillId="0" borderId="0" xfId="0" applyNumberFormat="1" applyFill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0" applyNumberFormat="1" applyFill="1"/>
    <xf numFmtId="0" fontId="0" fillId="0" borderId="0" xfId="0"/>
    <xf numFmtId="0" fontId="1" fillId="0" borderId="0" xfId="0" applyFont="1"/>
    <xf numFmtId="0" fontId="0" fillId="0" borderId="0" xfId="0"/>
    <xf numFmtId="164" fontId="0" fillId="0" borderId="0" xfId="0" applyNumberFormat="1"/>
    <xf numFmtId="1" fontId="0" fillId="0" borderId="0" xfId="0" applyNumberFormat="1"/>
    <xf numFmtId="0" fontId="4" fillId="0" borderId="0" xfId="0" applyFont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Hookton Slough minus Crescent City, for NOAA 1978-79 and NHE 2012 </a:t>
            </a:r>
            <a:r>
              <a:rPr lang="en-US" baseline="0"/>
              <a:t>Mean Sea Level Data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10358609214379251"/>
          <c:y val="2.0183485363715146E-2"/>
        </c:manualLayout>
      </c:layout>
      <c:overlay val="1"/>
    </c:title>
    <c:plotArea>
      <c:layout>
        <c:manualLayout>
          <c:layoutTarget val="inner"/>
          <c:xMode val="edge"/>
          <c:yMode val="edge"/>
          <c:x val="9.0467418919904147E-2"/>
          <c:y val="0.12332618117491125"/>
          <c:w val="0.89341715355175999"/>
          <c:h val="0.68539731190938469"/>
        </c:manualLayout>
      </c:layout>
      <c:scatterChart>
        <c:scatterStyle val="lineMarker"/>
        <c:ser>
          <c:idx val="0"/>
          <c:order val="0"/>
          <c:tx>
            <c:v>1978-79, 2010-11 Data</c:v>
          </c:tx>
          <c:spPr>
            <a:ln w="12700">
              <a:noFill/>
              <a:prstDash val="dash"/>
            </a:ln>
          </c:spPr>
          <c:marker>
            <c:symbol val="none"/>
          </c:marker>
          <c:trendline>
            <c:spPr>
              <a:ln w="22225">
                <a:solidFill>
                  <a:schemeClr val="tx1"/>
                </a:solidFill>
              </a:ln>
            </c:spPr>
            <c:trendlineType val="linear"/>
            <c:dispEq val="1"/>
            <c:trendlineLbl>
              <c:layout>
                <c:manualLayout>
                  <c:x val="-0.36597351486587637"/>
                  <c:y val="-0.11506557328329527"/>
                </c:manualLayout>
              </c:layout>
              <c:numFmt formatCode="#,##0.00" sourceLinked="0"/>
              <c:spPr>
                <a:ln>
                  <a:noFill/>
                </a:ln>
              </c:spPr>
            </c:trendlineLbl>
          </c:trendline>
          <c:xVal>
            <c:numRef>
              <c:f>HS_MSL_Analysis!$E$8:$E$28</c:f>
              <c:numCache>
                <c:formatCode>0.000</c:formatCode>
                <c:ptCount val="21"/>
                <c:pt idx="0">
                  <c:v>1977.7916666666667</c:v>
                </c:pt>
                <c:pt idx="1">
                  <c:v>1977.875</c:v>
                </c:pt>
                <c:pt idx="2">
                  <c:v>1977.9583333333333</c:v>
                </c:pt>
                <c:pt idx="3">
                  <c:v>1978.2083333333333</c:v>
                </c:pt>
                <c:pt idx="4">
                  <c:v>1978.375</c:v>
                </c:pt>
                <c:pt idx="5">
                  <c:v>1978.4583333333333</c:v>
                </c:pt>
                <c:pt idx="6">
                  <c:v>1978.5416666666667</c:v>
                </c:pt>
                <c:pt idx="7">
                  <c:v>1978.625</c:v>
                </c:pt>
                <c:pt idx="8">
                  <c:v>1978.7083333333333</c:v>
                </c:pt>
                <c:pt idx="9">
                  <c:v>1978.7916666666667</c:v>
                </c:pt>
                <c:pt idx="10">
                  <c:v>1978.875</c:v>
                </c:pt>
                <c:pt idx="11">
                  <c:v>1978.9583333333333</c:v>
                </c:pt>
                <c:pt idx="12">
                  <c:v>1979.0416666666667</c:v>
                </c:pt>
                <c:pt idx="13">
                  <c:v>1979.125</c:v>
                </c:pt>
                <c:pt idx="14">
                  <c:v>1979.2083333333333</c:v>
                </c:pt>
                <c:pt idx="15">
                  <c:v>1979.2916666666667</c:v>
                </c:pt>
                <c:pt idx="16">
                  <c:v>1979.375</c:v>
                </c:pt>
                <c:pt idx="17">
                  <c:v>2012.625</c:v>
                </c:pt>
                <c:pt idx="18">
                  <c:v>2012.7083333333333</c:v>
                </c:pt>
                <c:pt idx="19">
                  <c:v>2012.7916666666667</c:v>
                </c:pt>
                <c:pt idx="20">
                  <c:v>2012.875</c:v>
                </c:pt>
              </c:numCache>
            </c:numRef>
          </c:xVal>
          <c:yVal>
            <c:numRef>
              <c:f>HS_MSL_Analysis!$P$8:$P$28</c:f>
              <c:numCache>
                <c:formatCode>0</c:formatCode>
                <c:ptCount val="21"/>
                <c:pt idx="0">
                  <c:v>-395.99999999999989</c:v>
                </c:pt>
                <c:pt idx="1">
                  <c:v>-411.99999999999994</c:v>
                </c:pt>
                <c:pt idx="2">
                  <c:v>-399</c:v>
                </c:pt>
                <c:pt idx="3">
                  <c:v>-380.99999999999977</c:v>
                </c:pt>
                <c:pt idx="4">
                  <c:v>-360.00000000000011</c:v>
                </c:pt>
                <c:pt idx="5">
                  <c:v>-365</c:v>
                </c:pt>
                <c:pt idx="6">
                  <c:v>-384.00000000000011</c:v>
                </c:pt>
                <c:pt idx="7">
                  <c:v>-384.00000000000011</c:v>
                </c:pt>
                <c:pt idx="8">
                  <c:v>-388.99999999999977</c:v>
                </c:pt>
                <c:pt idx="9">
                  <c:v>-395.99999999999989</c:v>
                </c:pt>
                <c:pt idx="10">
                  <c:v>-393</c:v>
                </c:pt>
                <c:pt idx="11">
                  <c:v>-350.00000000000011</c:v>
                </c:pt>
                <c:pt idx="12">
                  <c:v>-387</c:v>
                </c:pt>
                <c:pt idx="13">
                  <c:v>-411.99999999999994</c:v>
                </c:pt>
                <c:pt idx="14">
                  <c:v>-361.99999999999989</c:v>
                </c:pt>
                <c:pt idx="15">
                  <c:v>-348.00000000000011</c:v>
                </c:pt>
                <c:pt idx="16">
                  <c:v>-329.00000000000017</c:v>
                </c:pt>
                <c:pt idx="17">
                  <c:v>-137.15982225593092</c:v>
                </c:pt>
                <c:pt idx="18">
                  <c:v>-141.81895424930201</c:v>
                </c:pt>
                <c:pt idx="19">
                  <c:v>-144.48361161013469</c:v>
                </c:pt>
                <c:pt idx="20">
                  <c:v>-167.95655673715348</c:v>
                </c:pt>
              </c:numCache>
            </c:numRef>
          </c:yVal>
        </c:ser>
        <c:ser>
          <c:idx val="1"/>
          <c:order val="1"/>
          <c:tx>
            <c:v>1978-79 Data</c:v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HS_MSL_Analysis!$E$8:$E$24</c:f>
              <c:numCache>
                <c:formatCode>0.000</c:formatCode>
                <c:ptCount val="17"/>
                <c:pt idx="0">
                  <c:v>1977.7916666666667</c:v>
                </c:pt>
                <c:pt idx="1">
                  <c:v>1977.875</c:v>
                </c:pt>
                <c:pt idx="2">
                  <c:v>1977.9583333333333</c:v>
                </c:pt>
                <c:pt idx="3">
                  <c:v>1978.2083333333333</c:v>
                </c:pt>
                <c:pt idx="4">
                  <c:v>1978.375</c:v>
                </c:pt>
                <c:pt idx="5">
                  <c:v>1978.4583333333333</c:v>
                </c:pt>
                <c:pt idx="6">
                  <c:v>1978.5416666666667</c:v>
                </c:pt>
                <c:pt idx="7">
                  <c:v>1978.625</c:v>
                </c:pt>
                <c:pt idx="8">
                  <c:v>1978.7083333333333</c:v>
                </c:pt>
                <c:pt idx="9">
                  <c:v>1978.7916666666667</c:v>
                </c:pt>
                <c:pt idx="10">
                  <c:v>1978.875</c:v>
                </c:pt>
                <c:pt idx="11">
                  <c:v>1978.9583333333333</c:v>
                </c:pt>
                <c:pt idx="12">
                  <c:v>1979.0416666666667</c:v>
                </c:pt>
                <c:pt idx="13">
                  <c:v>1979.125</c:v>
                </c:pt>
                <c:pt idx="14">
                  <c:v>1979.2083333333333</c:v>
                </c:pt>
                <c:pt idx="15">
                  <c:v>1979.2916666666667</c:v>
                </c:pt>
                <c:pt idx="16">
                  <c:v>1979.375</c:v>
                </c:pt>
              </c:numCache>
            </c:numRef>
          </c:xVal>
          <c:yVal>
            <c:numRef>
              <c:f>HS_MSL_Analysis!$P$8:$P$24</c:f>
              <c:numCache>
                <c:formatCode>0</c:formatCode>
                <c:ptCount val="17"/>
                <c:pt idx="0">
                  <c:v>-395.99999999999989</c:v>
                </c:pt>
                <c:pt idx="1">
                  <c:v>-411.99999999999994</c:v>
                </c:pt>
                <c:pt idx="2">
                  <c:v>-399</c:v>
                </c:pt>
                <c:pt idx="3">
                  <c:v>-380.99999999999977</c:v>
                </c:pt>
                <c:pt idx="4">
                  <c:v>-360.00000000000011</c:v>
                </c:pt>
                <c:pt idx="5">
                  <c:v>-365</c:v>
                </c:pt>
                <c:pt idx="6">
                  <c:v>-384.00000000000011</c:v>
                </c:pt>
                <c:pt idx="7">
                  <c:v>-384.00000000000011</c:v>
                </c:pt>
                <c:pt idx="8">
                  <c:v>-388.99999999999977</c:v>
                </c:pt>
                <c:pt idx="9">
                  <c:v>-395.99999999999989</c:v>
                </c:pt>
                <c:pt idx="10">
                  <c:v>-393</c:v>
                </c:pt>
                <c:pt idx="11">
                  <c:v>-350.00000000000011</c:v>
                </c:pt>
                <c:pt idx="12">
                  <c:v>-387</c:v>
                </c:pt>
                <c:pt idx="13">
                  <c:v>-411.99999999999994</c:v>
                </c:pt>
                <c:pt idx="14">
                  <c:v>-361.99999999999989</c:v>
                </c:pt>
                <c:pt idx="15">
                  <c:v>-348.00000000000011</c:v>
                </c:pt>
                <c:pt idx="16">
                  <c:v>-329.00000000000017</c:v>
                </c:pt>
              </c:numCache>
            </c:numRef>
          </c:yVal>
        </c:ser>
        <c:ser>
          <c:idx val="2"/>
          <c:order val="2"/>
          <c:tx>
            <c:v>2010-11 Data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HS_MSL_Analysis!$E$25:$E$28</c:f>
              <c:numCache>
                <c:formatCode>0.000</c:formatCode>
                <c:ptCount val="4"/>
                <c:pt idx="0">
                  <c:v>2012.625</c:v>
                </c:pt>
                <c:pt idx="1">
                  <c:v>2012.7083333333333</c:v>
                </c:pt>
                <c:pt idx="2">
                  <c:v>2012.7916666666667</c:v>
                </c:pt>
                <c:pt idx="3">
                  <c:v>2012.875</c:v>
                </c:pt>
              </c:numCache>
            </c:numRef>
          </c:xVal>
          <c:yVal>
            <c:numRef>
              <c:f>HS_MSL_Analysis!$P$25:$P$28</c:f>
              <c:numCache>
                <c:formatCode>0</c:formatCode>
                <c:ptCount val="4"/>
                <c:pt idx="0">
                  <c:v>-137.15982225593092</c:v>
                </c:pt>
                <c:pt idx="1">
                  <c:v>-141.81895424930201</c:v>
                </c:pt>
                <c:pt idx="2">
                  <c:v>-144.48361161013469</c:v>
                </c:pt>
                <c:pt idx="3">
                  <c:v>-167.95655673715348</c:v>
                </c:pt>
              </c:numCache>
            </c:numRef>
          </c:yVal>
        </c:ser>
        <c:axId val="49909120"/>
        <c:axId val="49915776"/>
      </c:scatterChart>
      <c:valAx>
        <c:axId val="49909120"/>
        <c:scaling>
          <c:orientation val="minMax"/>
          <c:max val="2014"/>
          <c:min val="197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020568222822492"/>
              <c:y val="0.88521477056065356"/>
            </c:manualLayout>
          </c:layout>
        </c:title>
        <c:numFmt formatCode="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9915776"/>
        <c:crossesAt val="-600"/>
        <c:crossBetween val="midCat"/>
      </c:valAx>
      <c:valAx>
        <c:axId val="49915776"/>
        <c:scaling>
          <c:orientation val="minMax"/>
          <c:max val="0"/>
          <c:min val="-50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Monthly Mean</a:t>
                </a:r>
                <a:r>
                  <a:rPr lang="en-US" baseline="0"/>
                  <a:t> Sea Level (mm,  STND)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7902331972731351E-3"/>
              <c:y val="0.28497603330306881"/>
            </c:manualLayout>
          </c:layout>
        </c:title>
        <c:numFmt formatCode="0" sourceLinked="1"/>
        <c:tickLblPos val="nextTo"/>
        <c:spPr>
          <a:ln>
            <a:solidFill>
              <a:sysClr val="windowText" lastClr="000000"/>
            </a:solidFill>
          </a:ln>
        </c:spPr>
        <c:crossAx val="49909120"/>
        <c:crosses val="autoZero"/>
        <c:crossBetween val="midCat"/>
        <c:majorUnit val="100"/>
        <c:minorUnit val="100"/>
      </c:valAx>
      <c:spPr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</c:legend>
    <c:plotVisOnly val="1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North Spit minus Crescent City, for same months of available Hookton Slough </a:t>
            </a:r>
            <a:r>
              <a:rPr lang="en-US" baseline="0"/>
              <a:t>data (</a:t>
            </a:r>
            <a:r>
              <a:rPr lang="en-US"/>
              <a:t>NOAA 1978-79 and NHE 2012)</a:t>
            </a:r>
            <a:r>
              <a:rPr lang="en-US" baseline="0"/>
              <a:t>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13494888283288226"/>
          <c:y val="1.4128439754600606E-2"/>
        </c:manualLayout>
      </c:layout>
      <c:overlay val="1"/>
    </c:title>
    <c:plotArea>
      <c:layout>
        <c:manualLayout>
          <c:layoutTarget val="inner"/>
          <c:xMode val="edge"/>
          <c:yMode val="edge"/>
          <c:x val="9.0467418919904147E-2"/>
          <c:y val="0.12332618117491123"/>
          <c:w val="0.8934171535517601"/>
          <c:h val="0.68539731190938469"/>
        </c:manualLayout>
      </c:layout>
      <c:scatterChart>
        <c:scatterStyle val="lineMarker"/>
        <c:ser>
          <c:idx val="0"/>
          <c:order val="0"/>
          <c:tx>
            <c:v>1978-79, 2010-11 Data</c:v>
          </c:tx>
          <c:spPr>
            <a:ln w="12700">
              <a:noFill/>
              <a:prstDash val="dash"/>
            </a:ln>
          </c:spPr>
          <c:marker>
            <c:symbol val="none"/>
          </c:marker>
          <c:trendline>
            <c:trendlineType val="linear"/>
            <c:dispEq val="1"/>
            <c:trendlineLbl>
              <c:layout>
                <c:manualLayout>
                  <c:x val="-0.33098711780942791"/>
                  <c:y val="-2.8047416251647056E-2"/>
                </c:manualLayout>
              </c:layout>
              <c:numFmt formatCode="#,##0.00" sourceLinked="0"/>
            </c:trendlineLbl>
          </c:trendline>
          <c:xVal>
            <c:numRef>
              <c:f>HS_MSL_Analysis!$E$8:$E$28</c:f>
              <c:numCache>
                <c:formatCode>0.000</c:formatCode>
                <c:ptCount val="21"/>
                <c:pt idx="0">
                  <c:v>1977.7916666666667</c:v>
                </c:pt>
                <c:pt idx="1">
                  <c:v>1977.875</c:v>
                </c:pt>
                <c:pt idx="2">
                  <c:v>1977.9583333333333</c:v>
                </c:pt>
                <c:pt idx="3">
                  <c:v>1978.2083333333333</c:v>
                </c:pt>
                <c:pt idx="4">
                  <c:v>1978.375</c:v>
                </c:pt>
                <c:pt idx="5">
                  <c:v>1978.4583333333333</c:v>
                </c:pt>
                <c:pt idx="6">
                  <c:v>1978.5416666666667</c:v>
                </c:pt>
                <c:pt idx="7">
                  <c:v>1978.625</c:v>
                </c:pt>
                <c:pt idx="8">
                  <c:v>1978.7083333333333</c:v>
                </c:pt>
                <c:pt idx="9">
                  <c:v>1978.7916666666667</c:v>
                </c:pt>
                <c:pt idx="10">
                  <c:v>1978.875</c:v>
                </c:pt>
                <c:pt idx="11">
                  <c:v>1978.9583333333333</c:v>
                </c:pt>
                <c:pt idx="12">
                  <c:v>1979.0416666666667</c:v>
                </c:pt>
                <c:pt idx="13">
                  <c:v>1979.125</c:v>
                </c:pt>
                <c:pt idx="14">
                  <c:v>1979.2083333333333</c:v>
                </c:pt>
                <c:pt idx="15">
                  <c:v>1979.2916666666667</c:v>
                </c:pt>
                <c:pt idx="16">
                  <c:v>1979.375</c:v>
                </c:pt>
                <c:pt idx="17">
                  <c:v>2012.625</c:v>
                </c:pt>
                <c:pt idx="18">
                  <c:v>2012.7083333333333</c:v>
                </c:pt>
                <c:pt idx="19">
                  <c:v>2012.7916666666667</c:v>
                </c:pt>
                <c:pt idx="20">
                  <c:v>2012.875</c:v>
                </c:pt>
              </c:numCache>
            </c:numRef>
          </c:xVal>
          <c:yVal>
            <c:numRef>
              <c:f>HS_MSL_Analysis!$R$8:$R$28</c:f>
              <c:numCache>
                <c:formatCode>General</c:formatCode>
                <c:ptCount val="21"/>
                <c:pt idx="0">
                  <c:v>3219</c:v>
                </c:pt>
                <c:pt idx="1">
                  <c:v>3206.0000000000005</c:v>
                </c:pt>
                <c:pt idx="2">
                  <c:v>3216</c:v>
                </c:pt>
                <c:pt idx="4">
                  <c:v>3257.9999999999995</c:v>
                </c:pt>
                <c:pt idx="5">
                  <c:v>3252.9999999999995</c:v>
                </c:pt>
                <c:pt idx="6">
                  <c:v>3215.9999999999995</c:v>
                </c:pt>
                <c:pt idx="7">
                  <c:v>3225</c:v>
                </c:pt>
                <c:pt idx="8">
                  <c:v>3225.0000000000005</c:v>
                </c:pt>
                <c:pt idx="11">
                  <c:v>3282.9999999999995</c:v>
                </c:pt>
                <c:pt idx="12">
                  <c:v>3240</c:v>
                </c:pt>
                <c:pt idx="13">
                  <c:v>3237.0000000000005</c:v>
                </c:pt>
                <c:pt idx="14">
                  <c:v>3240</c:v>
                </c:pt>
                <c:pt idx="15">
                  <c:v>3276</c:v>
                </c:pt>
                <c:pt idx="16">
                  <c:v>3265</c:v>
                </c:pt>
                <c:pt idx="17">
                  <c:v>3434</c:v>
                </c:pt>
                <c:pt idx="18">
                  <c:v>3441.9999999999995</c:v>
                </c:pt>
                <c:pt idx="19">
                  <c:v>3441.9999999999995</c:v>
                </c:pt>
                <c:pt idx="20">
                  <c:v>3425.0000000000005</c:v>
                </c:pt>
              </c:numCache>
            </c:numRef>
          </c:yVal>
        </c:ser>
        <c:ser>
          <c:idx val="1"/>
          <c:order val="1"/>
          <c:tx>
            <c:v>1978-79 Data</c:v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plus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HS_MSL_Analysis!$E$8:$E$24</c:f>
              <c:numCache>
                <c:formatCode>0.000</c:formatCode>
                <c:ptCount val="17"/>
                <c:pt idx="0">
                  <c:v>1977.7916666666667</c:v>
                </c:pt>
                <c:pt idx="1">
                  <c:v>1977.875</c:v>
                </c:pt>
                <c:pt idx="2">
                  <c:v>1977.9583333333333</c:v>
                </c:pt>
                <c:pt idx="3">
                  <c:v>1978.2083333333333</c:v>
                </c:pt>
                <c:pt idx="4">
                  <c:v>1978.375</c:v>
                </c:pt>
                <c:pt idx="5">
                  <c:v>1978.4583333333333</c:v>
                </c:pt>
                <c:pt idx="6">
                  <c:v>1978.5416666666667</c:v>
                </c:pt>
                <c:pt idx="7">
                  <c:v>1978.625</c:v>
                </c:pt>
                <c:pt idx="8">
                  <c:v>1978.7083333333333</c:v>
                </c:pt>
                <c:pt idx="9">
                  <c:v>1978.7916666666667</c:v>
                </c:pt>
                <c:pt idx="10">
                  <c:v>1978.875</c:v>
                </c:pt>
                <c:pt idx="11">
                  <c:v>1978.9583333333333</c:v>
                </c:pt>
                <c:pt idx="12">
                  <c:v>1979.0416666666667</c:v>
                </c:pt>
                <c:pt idx="13">
                  <c:v>1979.125</c:v>
                </c:pt>
                <c:pt idx="14">
                  <c:v>1979.2083333333333</c:v>
                </c:pt>
                <c:pt idx="15">
                  <c:v>1979.2916666666667</c:v>
                </c:pt>
                <c:pt idx="16">
                  <c:v>1979.375</c:v>
                </c:pt>
              </c:numCache>
            </c:numRef>
          </c:xVal>
          <c:yVal>
            <c:numRef>
              <c:f>HS_MSL_Analysis!$R$8:$R$24</c:f>
              <c:numCache>
                <c:formatCode>General</c:formatCode>
                <c:ptCount val="17"/>
                <c:pt idx="0">
                  <c:v>3219</c:v>
                </c:pt>
                <c:pt idx="1">
                  <c:v>3206.0000000000005</c:v>
                </c:pt>
                <c:pt idx="2">
                  <c:v>3216</c:v>
                </c:pt>
                <c:pt idx="4">
                  <c:v>3257.9999999999995</c:v>
                </c:pt>
                <c:pt idx="5">
                  <c:v>3252.9999999999995</c:v>
                </c:pt>
                <c:pt idx="6">
                  <c:v>3215.9999999999995</c:v>
                </c:pt>
                <c:pt idx="7">
                  <c:v>3225</c:v>
                </c:pt>
                <c:pt idx="8">
                  <c:v>3225.0000000000005</c:v>
                </c:pt>
                <c:pt idx="11">
                  <c:v>3282.9999999999995</c:v>
                </c:pt>
                <c:pt idx="12">
                  <c:v>3240</c:v>
                </c:pt>
                <c:pt idx="13">
                  <c:v>3237.0000000000005</c:v>
                </c:pt>
                <c:pt idx="14">
                  <c:v>3240</c:v>
                </c:pt>
                <c:pt idx="15">
                  <c:v>3276</c:v>
                </c:pt>
                <c:pt idx="16">
                  <c:v>3265</c:v>
                </c:pt>
              </c:numCache>
            </c:numRef>
          </c:yVal>
        </c:ser>
        <c:ser>
          <c:idx val="2"/>
          <c:order val="2"/>
          <c:tx>
            <c:v>2010-11 Data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HS_MSL_Analysis!$E$25:$E$28</c:f>
              <c:numCache>
                <c:formatCode>0.000</c:formatCode>
                <c:ptCount val="4"/>
                <c:pt idx="0">
                  <c:v>2012.625</c:v>
                </c:pt>
                <c:pt idx="1">
                  <c:v>2012.7083333333333</c:v>
                </c:pt>
                <c:pt idx="2">
                  <c:v>2012.7916666666667</c:v>
                </c:pt>
                <c:pt idx="3">
                  <c:v>2012.875</c:v>
                </c:pt>
              </c:numCache>
            </c:numRef>
          </c:xVal>
          <c:yVal>
            <c:numRef>
              <c:f>HS_MSL_Analysis!$R$25:$R$28</c:f>
              <c:numCache>
                <c:formatCode>General</c:formatCode>
                <c:ptCount val="4"/>
                <c:pt idx="0">
                  <c:v>3434</c:v>
                </c:pt>
                <c:pt idx="1">
                  <c:v>3441.9999999999995</c:v>
                </c:pt>
                <c:pt idx="2">
                  <c:v>3441.9999999999995</c:v>
                </c:pt>
                <c:pt idx="3">
                  <c:v>3425.0000000000005</c:v>
                </c:pt>
              </c:numCache>
            </c:numRef>
          </c:yVal>
        </c:ser>
        <c:axId val="50418432"/>
        <c:axId val="50420736"/>
      </c:scatterChart>
      <c:valAx>
        <c:axId val="50418432"/>
        <c:scaling>
          <c:orientation val="minMax"/>
          <c:max val="2014"/>
          <c:min val="1977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020568222822492"/>
              <c:y val="0.88521477056065356"/>
            </c:manualLayout>
          </c:layout>
        </c:title>
        <c:numFmt formatCode="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0420736"/>
        <c:crossesAt val="-300"/>
        <c:crossBetween val="midCat"/>
        <c:majorUnit val="2"/>
      </c:valAx>
      <c:valAx>
        <c:axId val="504207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Monthly Mean</a:t>
                </a:r>
                <a:r>
                  <a:rPr lang="en-US" baseline="0"/>
                  <a:t> Sea Level (mm,  STND)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9300777324243812E-3"/>
              <c:y val="0.27690263915758334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50418432"/>
        <c:crosses val="autoZero"/>
        <c:crossBetween val="midCat"/>
        <c:majorUnit val="100"/>
      </c:valAx>
      <c:spPr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</c:legend>
    <c:plotVisOnly val="1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S48"/>
  <sheetViews>
    <sheetView workbookViewId="0">
      <selection activeCell="H3" sqref="H3"/>
    </sheetView>
  </sheetViews>
  <sheetFormatPr defaultRowHeight="15"/>
  <cols>
    <col min="1" max="1" width="5.140625" customWidth="1"/>
    <col min="2" max="2" width="14.42578125" customWidth="1"/>
    <col min="3" max="6" width="9.85546875" customWidth="1"/>
    <col min="7" max="7" width="11.7109375" customWidth="1"/>
    <col min="8" max="8" width="12.28515625" customWidth="1"/>
    <col min="9" max="9" width="9.85546875" style="20" customWidth="1"/>
    <col min="10" max="12" width="13.7109375" customWidth="1"/>
    <col min="13" max="13" width="9.85546875" customWidth="1"/>
    <col min="14" max="18" width="13.7109375" customWidth="1"/>
  </cols>
  <sheetData>
    <row r="2" spans="2:18">
      <c r="B2" s="33" t="s">
        <v>21</v>
      </c>
      <c r="F2" s="37" t="s">
        <v>24</v>
      </c>
      <c r="J2" s="8" t="s">
        <v>9</v>
      </c>
      <c r="N2" s="8" t="s">
        <v>10</v>
      </c>
    </row>
    <row r="3" spans="2:18" s="7" customFormat="1" ht="15" customHeight="1">
      <c r="B3" s="15" t="s">
        <v>6</v>
      </c>
      <c r="C3" s="14"/>
      <c r="D3" s="14"/>
      <c r="F3"/>
      <c r="G3"/>
      <c r="H3"/>
      <c r="I3" s="20"/>
      <c r="J3" s="7" t="s">
        <v>7</v>
      </c>
      <c r="N3" s="7" t="s">
        <v>7</v>
      </c>
    </row>
    <row r="4" spans="2:18">
      <c r="D4" s="1"/>
      <c r="G4" s="9"/>
      <c r="H4" s="10"/>
      <c r="I4" s="21"/>
      <c r="N4" s="1"/>
    </row>
    <row r="5" spans="2:18">
      <c r="D5" s="1" t="s">
        <v>3</v>
      </c>
      <c r="E5">
        <v>0.5</v>
      </c>
    </row>
    <row r="7" spans="2:18" ht="60">
      <c r="B7" s="2" t="s">
        <v>2</v>
      </c>
      <c r="C7" s="2" t="s">
        <v>0</v>
      </c>
      <c r="D7" s="2" t="s">
        <v>1</v>
      </c>
      <c r="E7" s="2" t="s">
        <v>4</v>
      </c>
      <c r="F7" s="4" t="s">
        <v>5</v>
      </c>
      <c r="G7" s="18" t="s">
        <v>15</v>
      </c>
      <c r="H7" s="2" t="s">
        <v>14</v>
      </c>
      <c r="I7" s="19"/>
      <c r="J7" s="18" t="s">
        <v>8</v>
      </c>
      <c r="K7" s="18" t="s">
        <v>22</v>
      </c>
      <c r="L7" s="18" t="s">
        <v>23</v>
      </c>
      <c r="N7" s="18" t="s">
        <v>8</v>
      </c>
      <c r="O7" s="18" t="s">
        <v>19</v>
      </c>
      <c r="P7" s="18" t="s">
        <v>20</v>
      </c>
      <c r="Q7" s="18" t="s">
        <v>11</v>
      </c>
      <c r="R7" s="18" t="s">
        <v>12</v>
      </c>
    </row>
    <row r="8" spans="2:18">
      <c r="B8" s="26">
        <v>9418686</v>
      </c>
      <c r="C8" s="25">
        <v>1977</v>
      </c>
      <c r="D8" s="25">
        <v>10</v>
      </c>
      <c r="E8" s="5">
        <f t="shared" ref="E8" si="0">C8+(D8-$E$5)/12</f>
        <v>1977.7916666666667</v>
      </c>
      <c r="F8" s="6">
        <f t="shared" ref="F8" si="1">DATE(C8,D8,1)</f>
        <v>28399</v>
      </c>
      <c r="G8" s="31">
        <v>1.9079999999999999</v>
      </c>
      <c r="H8" s="9" t="s">
        <v>13</v>
      </c>
      <c r="J8" s="32">
        <v>5.5229999999999997</v>
      </c>
      <c r="K8" s="10">
        <f>G8-J8</f>
        <v>-3.6149999999999998</v>
      </c>
      <c r="L8" s="10">
        <f t="shared" ref="L8" si="2">K8*1000</f>
        <v>-3614.9999999999995</v>
      </c>
      <c r="M8" s="10"/>
      <c r="N8" s="34">
        <v>2.3039999999999998</v>
      </c>
      <c r="O8" s="10">
        <f>G8-N8</f>
        <v>-0.39599999999999991</v>
      </c>
      <c r="P8" s="36">
        <f>O8*1000</f>
        <v>-395.99999999999989</v>
      </c>
      <c r="Q8" s="7">
        <f>J8-N8</f>
        <v>3.2189999999999999</v>
      </c>
      <c r="R8" s="7">
        <f>Q8*1000</f>
        <v>3219</v>
      </c>
    </row>
    <row r="9" spans="2:18">
      <c r="B9" s="26">
        <v>9418686</v>
      </c>
      <c r="C9" s="25">
        <v>1977</v>
      </c>
      <c r="D9" s="25">
        <v>11</v>
      </c>
      <c r="E9" s="27">
        <f t="shared" ref="E9:E28" si="3">C9+(D9-$E$5)/12</f>
        <v>1977.875</v>
      </c>
      <c r="F9" s="28">
        <f t="shared" ref="F9:F28" si="4">DATE(C9,D9,1)</f>
        <v>28430</v>
      </c>
      <c r="G9" s="31">
        <v>1.8620000000000001</v>
      </c>
      <c r="H9" s="9" t="s">
        <v>13</v>
      </c>
      <c r="J9" s="32">
        <v>5.48</v>
      </c>
      <c r="K9" s="30">
        <f t="shared" ref="K9:K28" si="5">G9-J9</f>
        <v>-3.6180000000000003</v>
      </c>
      <c r="L9" s="30">
        <f t="shared" ref="L9:L28" si="6">K9*1000</f>
        <v>-3618.0000000000005</v>
      </c>
      <c r="M9" s="10"/>
      <c r="N9" s="34">
        <v>2.274</v>
      </c>
      <c r="O9" s="35">
        <f t="shared" ref="O9:O28" si="7">G9-N9</f>
        <v>-0.41199999999999992</v>
      </c>
      <c r="P9" s="36">
        <f t="shared" ref="P9:P28" si="8">O9*1000</f>
        <v>-411.99999999999994</v>
      </c>
      <c r="Q9" s="34">
        <f t="shared" ref="Q9:Q28" si="9">J9-N9</f>
        <v>3.2060000000000004</v>
      </c>
      <c r="R9" s="34">
        <f t="shared" ref="R9:R28" si="10">Q9*1000</f>
        <v>3206.0000000000005</v>
      </c>
    </row>
    <row r="10" spans="2:18">
      <c r="B10" s="26">
        <v>9418686</v>
      </c>
      <c r="C10" s="25">
        <v>1977</v>
      </c>
      <c r="D10" s="25">
        <v>12</v>
      </c>
      <c r="E10" s="27">
        <f t="shared" si="3"/>
        <v>1977.9583333333333</v>
      </c>
      <c r="F10" s="28">
        <f t="shared" si="4"/>
        <v>28460</v>
      </c>
      <c r="G10" s="31">
        <v>2.0270000000000001</v>
      </c>
      <c r="H10" s="9" t="s">
        <v>13</v>
      </c>
      <c r="J10" s="32">
        <v>5.6420000000000003</v>
      </c>
      <c r="K10" s="30">
        <f t="shared" si="5"/>
        <v>-3.6150000000000002</v>
      </c>
      <c r="L10" s="30">
        <f t="shared" si="6"/>
        <v>-3615</v>
      </c>
      <c r="M10" s="10"/>
      <c r="N10" s="34">
        <v>2.4260000000000002</v>
      </c>
      <c r="O10" s="35">
        <f t="shared" si="7"/>
        <v>-0.39900000000000002</v>
      </c>
      <c r="P10" s="36">
        <f t="shared" si="8"/>
        <v>-399</v>
      </c>
      <c r="Q10" s="34">
        <f t="shared" si="9"/>
        <v>3.2160000000000002</v>
      </c>
      <c r="R10" s="34">
        <f t="shared" si="10"/>
        <v>3216</v>
      </c>
    </row>
    <row r="11" spans="2:18">
      <c r="B11" s="26">
        <v>9418686</v>
      </c>
      <c r="C11" s="25">
        <v>1978</v>
      </c>
      <c r="D11" s="25">
        <v>3</v>
      </c>
      <c r="E11" s="27">
        <f t="shared" si="3"/>
        <v>1978.2083333333333</v>
      </c>
      <c r="F11" s="28">
        <f t="shared" si="4"/>
        <v>28550</v>
      </c>
      <c r="G11" s="31">
        <v>1.9510000000000001</v>
      </c>
      <c r="H11" s="9" t="s">
        <v>13</v>
      </c>
      <c r="J11" s="32" t="s">
        <v>16</v>
      </c>
      <c r="K11" s="30"/>
      <c r="L11" s="30"/>
      <c r="M11" s="10"/>
      <c r="N11" s="34">
        <v>2.3319999999999999</v>
      </c>
      <c r="O11" s="35">
        <f t="shared" si="7"/>
        <v>-0.38099999999999978</v>
      </c>
      <c r="P11" s="36">
        <f t="shared" si="8"/>
        <v>-380.99999999999977</v>
      </c>
      <c r="Q11" s="34"/>
      <c r="R11" s="34"/>
    </row>
    <row r="12" spans="2:18">
      <c r="B12" s="26">
        <v>9418686</v>
      </c>
      <c r="C12" s="25">
        <v>1978</v>
      </c>
      <c r="D12" s="25">
        <v>5</v>
      </c>
      <c r="E12" s="27">
        <f t="shared" si="3"/>
        <v>1978.375</v>
      </c>
      <c r="F12" s="28">
        <f t="shared" si="4"/>
        <v>28611</v>
      </c>
      <c r="G12" s="31">
        <v>1.7430000000000001</v>
      </c>
      <c r="H12" s="9" t="s">
        <v>13</v>
      </c>
      <c r="J12" s="32">
        <v>5.3609999999999998</v>
      </c>
      <c r="K12" s="30">
        <f t="shared" si="5"/>
        <v>-3.6179999999999994</v>
      </c>
      <c r="L12" s="30">
        <f t="shared" si="6"/>
        <v>-3617.9999999999995</v>
      </c>
      <c r="M12" s="10"/>
      <c r="N12" s="34">
        <v>2.1030000000000002</v>
      </c>
      <c r="O12" s="35">
        <f t="shared" si="7"/>
        <v>-0.3600000000000001</v>
      </c>
      <c r="P12" s="36">
        <f t="shared" si="8"/>
        <v>-360.00000000000011</v>
      </c>
      <c r="Q12" s="34">
        <f t="shared" si="9"/>
        <v>3.2579999999999996</v>
      </c>
      <c r="R12" s="34">
        <f t="shared" si="10"/>
        <v>3257.9999999999995</v>
      </c>
    </row>
    <row r="13" spans="2:18">
      <c r="B13" s="26">
        <v>9418686</v>
      </c>
      <c r="C13" s="25">
        <v>1978</v>
      </c>
      <c r="D13" s="25">
        <v>6</v>
      </c>
      <c r="E13" s="27">
        <f t="shared" si="3"/>
        <v>1978.4583333333333</v>
      </c>
      <c r="F13" s="28">
        <f t="shared" si="4"/>
        <v>28642</v>
      </c>
      <c r="G13" s="31">
        <v>1.756</v>
      </c>
      <c r="H13" s="9" t="s">
        <v>13</v>
      </c>
      <c r="J13" s="32">
        <v>5.3739999999999997</v>
      </c>
      <c r="K13" s="30">
        <f t="shared" si="5"/>
        <v>-3.6179999999999994</v>
      </c>
      <c r="L13" s="30">
        <f t="shared" si="6"/>
        <v>-3617.9999999999995</v>
      </c>
      <c r="M13" s="10"/>
      <c r="N13" s="34">
        <v>2.121</v>
      </c>
      <c r="O13" s="35">
        <f t="shared" si="7"/>
        <v>-0.36499999999999999</v>
      </c>
      <c r="P13" s="36">
        <f t="shared" si="8"/>
        <v>-365</v>
      </c>
      <c r="Q13" s="34">
        <f t="shared" si="9"/>
        <v>3.2529999999999997</v>
      </c>
      <c r="R13" s="34">
        <f t="shared" si="10"/>
        <v>3252.9999999999995</v>
      </c>
    </row>
    <row r="14" spans="2:18">
      <c r="B14" s="26">
        <v>9418686</v>
      </c>
      <c r="C14" s="23">
        <v>1978</v>
      </c>
      <c r="D14" s="23">
        <v>7</v>
      </c>
      <c r="E14" s="27">
        <f t="shared" si="3"/>
        <v>1978.5416666666667</v>
      </c>
      <c r="F14" s="28">
        <f t="shared" si="4"/>
        <v>28672</v>
      </c>
      <c r="G14" s="30">
        <v>1.804</v>
      </c>
      <c r="H14" s="9" t="s">
        <v>13</v>
      </c>
      <c r="J14" s="32">
        <v>5.4039999999999999</v>
      </c>
      <c r="K14" s="30">
        <f t="shared" si="5"/>
        <v>-3.5999999999999996</v>
      </c>
      <c r="L14" s="30">
        <f t="shared" si="6"/>
        <v>-3599.9999999999995</v>
      </c>
      <c r="M14" s="10"/>
      <c r="N14" s="34">
        <v>2.1880000000000002</v>
      </c>
      <c r="O14" s="35">
        <f t="shared" si="7"/>
        <v>-0.38400000000000012</v>
      </c>
      <c r="P14" s="36">
        <f t="shared" si="8"/>
        <v>-384.00000000000011</v>
      </c>
      <c r="Q14" s="34">
        <f t="shared" si="9"/>
        <v>3.2159999999999997</v>
      </c>
      <c r="R14" s="34">
        <f t="shared" si="10"/>
        <v>3215.9999999999995</v>
      </c>
    </row>
    <row r="15" spans="2:18">
      <c r="B15" s="24">
        <v>9418686</v>
      </c>
      <c r="C15" s="23">
        <v>1978</v>
      </c>
      <c r="D15" s="23">
        <v>8</v>
      </c>
      <c r="E15" s="27">
        <f t="shared" si="3"/>
        <v>1978.625</v>
      </c>
      <c r="F15" s="28">
        <f t="shared" si="4"/>
        <v>28703</v>
      </c>
      <c r="G15" s="30">
        <v>1.8440000000000001</v>
      </c>
      <c r="H15" s="9" t="s">
        <v>13</v>
      </c>
      <c r="J15" s="32">
        <v>5.4530000000000003</v>
      </c>
      <c r="K15" s="30">
        <f t="shared" si="5"/>
        <v>-3.609</v>
      </c>
      <c r="L15" s="30">
        <f t="shared" si="6"/>
        <v>-3609</v>
      </c>
      <c r="M15" s="10"/>
      <c r="N15" s="34">
        <v>2.2280000000000002</v>
      </c>
      <c r="O15" s="35">
        <f t="shared" si="7"/>
        <v>-0.38400000000000012</v>
      </c>
      <c r="P15" s="36">
        <f t="shared" si="8"/>
        <v>-384.00000000000011</v>
      </c>
      <c r="Q15" s="34">
        <f t="shared" si="9"/>
        <v>3.2250000000000001</v>
      </c>
      <c r="R15" s="34">
        <f t="shared" si="10"/>
        <v>3225</v>
      </c>
    </row>
    <row r="16" spans="2:18">
      <c r="B16" s="24">
        <v>9418686</v>
      </c>
      <c r="C16" s="23">
        <v>1978</v>
      </c>
      <c r="D16" s="23">
        <v>9</v>
      </c>
      <c r="E16" s="27">
        <f t="shared" si="3"/>
        <v>1978.7083333333333</v>
      </c>
      <c r="F16" s="28">
        <f t="shared" si="4"/>
        <v>28734</v>
      </c>
      <c r="G16" s="30">
        <v>1.863</v>
      </c>
      <c r="H16" s="9" t="s">
        <v>13</v>
      </c>
      <c r="J16" s="32">
        <v>5.4770000000000003</v>
      </c>
      <c r="K16" s="30">
        <f t="shared" si="5"/>
        <v>-3.6140000000000003</v>
      </c>
      <c r="L16" s="30">
        <f t="shared" si="6"/>
        <v>-3614.0000000000005</v>
      </c>
      <c r="M16" s="10"/>
      <c r="N16" s="34">
        <v>2.2519999999999998</v>
      </c>
      <c r="O16" s="35">
        <f t="shared" si="7"/>
        <v>-0.38899999999999979</v>
      </c>
      <c r="P16" s="36">
        <f t="shared" si="8"/>
        <v>-388.99999999999977</v>
      </c>
      <c r="Q16" s="34">
        <f t="shared" si="9"/>
        <v>3.2250000000000005</v>
      </c>
      <c r="R16" s="34">
        <f t="shared" si="10"/>
        <v>3225.0000000000005</v>
      </c>
    </row>
    <row r="17" spans="2:19">
      <c r="B17" s="24">
        <v>9418686</v>
      </c>
      <c r="C17" s="23">
        <v>1978</v>
      </c>
      <c r="D17" s="23">
        <v>10</v>
      </c>
      <c r="E17" s="27">
        <f t="shared" si="3"/>
        <v>1978.7916666666667</v>
      </c>
      <c r="F17" s="28">
        <f t="shared" si="4"/>
        <v>28764</v>
      </c>
      <c r="G17" s="30">
        <v>1.875</v>
      </c>
      <c r="H17" s="29" t="s">
        <v>13</v>
      </c>
      <c r="J17" s="32" t="s">
        <v>16</v>
      </c>
      <c r="K17" s="30"/>
      <c r="L17" s="30"/>
      <c r="M17" s="13"/>
      <c r="N17" s="34">
        <v>2.2709999999999999</v>
      </c>
      <c r="O17" s="35">
        <f t="shared" si="7"/>
        <v>-0.39599999999999991</v>
      </c>
      <c r="P17" s="36">
        <f t="shared" si="8"/>
        <v>-395.99999999999989</v>
      </c>
      <c r="Q17" s="34"/>
      <c r="R17" s="34"/>
    </row>
    <row r="18" spans="2:19">
      <c r="B18" s="24">
        <v>9418686</v>
      </c>
      <c r="C18" s="23">
        <v>1978</v>
      </c>
      <c r="D18" s="23">
        <v>11</v>
      </c>
      <c r="E18" s="27">
        <f t="shared" si="3"/>
        <v>1978.875</v>
      </c>
      <c r="F18" s="28">
        <f t="shared" si="4"/>
        <v>28795</v>
      </c>
      <c r="G18" s="30">
        <v>1.853</v>
      </c>
      <c r="H18" s="29" t="s">
        <v>13</v>
      </c>
      <c r="J18" s="32" t="s">
        <v>16</v>
      </c>
      <c r="K18" s="30"/>
      <c r="L18" s="30"/>
      <c r="M18" s="13"/>
      <c r="N18" s="34">
        <v>2.246</v>
      </c>
      <c r="O18" s="35">
        <f t="shared" si="7"/>
        <v>-0.39300000000000002</v>
      </c>
      <c r="P18" s="36">
        <f t="shared" si="8"/>
        <v>-393</v>
      </c>
      <c r="Q18" s="34"/>
      <c r="R18" s="34"/>
      <c r="S18" s="7"/>
    </row>
    <row r="19" spans="2:19">
      <c r="B19" s="24">
        <v>9418686</v>
      </c>
      <c r="C19" s="23">
        <v>1978</v>
      </c>
      <c r="D19" s="23">
        <v>12</v>
      </c>
      <c r="E19" s="27">
        <f t="shared" si="3"/>
        <v>1978.9583333333333</v>
      </c>
      <c r="F19" s="28">
        <f t="shared" si="4"/>
        <v>28825</v>
      </c>
      <c r="G19" s="30">
        <v>1.8260000000000001</v>
      </c>
      <c r="H19" s="29" t="s">
        <v>13</v>
      </c>
      <c r="J19" s="32">
        <v>5.4589999999999996</v>
      </c>
      <c r="K19" s="30">
        <f t="shared" si="5"/>
        <v>-3.6329999999999996</v>
      </c>
      <c r="L19" s="30">
        <f t="shared" si="6"/>
        <v>-3632.9999999999995</v>
      </c>
      <c r="M19" s="13"/>
      <c r="N19" s="34">
        <v>2.1760000000000002</v>
      </c>
      <c r="O19" s="35">
        <f t="shared" si="7"/>
        <v>-0.35000000000000009</v>
      </c>
      <c r="P19" s="36">
        <f t="shared" si="8"/>
        <v>-350.00000000000011</v>
      </c>
      <c r="Q19" s="34">
        <f t="shared" si="9"/>
        <v>3.2829999999999995</v>
      </c>
      <c r="R19" s="34">
        <f t="shared" si="10"/>
        <v>3282.9999999999995</v>
      </c>
      <c r="S19" s="7"/>
    </row>
    <row r="20" spans="2:19">
      <c r="B20" s="24">
        <v>9418686</v>
      </c>
      <c r="C20" s="23">
        <v>1979</v>
      </c>
      <c r="D20" s="23">
        <v>1</v>
      </c>
      <c r="E20" s="27">
        <f t="shared" si="3"/>
        <v>1979.0416666666667</v>
      </c>
      <c r="F20" s="28">
        <f t="shared" si="4"/>
        <v>28856</v>
      </c>
      <c r="G20" s="30">
        <v>1.948</v>
      </c>
      <c r="H20" s="29" t="s">
        <v>13</v>
      </c>
      <c r="J20" s="32">
        <v>5.5750000000000002</v>
      </c>
      <c r="K20" s="30">
        <f t="shared" si="5"/>
        <v>-3.6270000000000002</v>
      </c>
      <c r="L20" s="30">
        <f t="shared" si="6"/>
        <v>-3627</v>
      </c>
      <c r="M20" s="3"/>
      <c r="N20" s="34">
        <v>2.335</v>
      </c>
      <c r="O20" s="35">
        <f t="shared" si="7"/>
        <v>-0.38700000000000001</v>
      </c>
      <c r="P20" s="36">
        <f t="shared" si="8"/>
        <v>-387</v>
      </c>
      <c r="Q20" s="34">
        <f t="shared" si="9"/>
        <v>3.24</v>
      </c>
      <c r="R20" s="34">
        <f t="shared" si="10"/>
        <v>3240</v>
      </c>
    </row>
    <row r="21" spans="2:19">
      <c r="B21" s="24">
        <v>9418686</v>
      </c>
      <c r="C21" s="23">
        <v>1979</v>
      </c>
      <c r="D21" s="23">
        <v>2</v>
      </c>
      <c r="E21" s="27">
        <f t="shared" si="3"/>
        <v>1979.125</v>
      </c>
      <c r="F21" s="28">
        <f t="shared" si="4"/>
        <v>28887</v>
      </c>
      <c r="G21" s="30">
        <v>1.9079999999999999</v>
      </c>
      <c r="H21" s="29" t="s">
        <v>13</v>
      </c>
      <c r="I21" s="21"/>
      <c r="J21" s="32">
        <v>5.5570000000000004</v>
      </c>
      <c r="K21" s="30">
        <f t="shared" si="5"/>
        <v>-3.6490000000000005</v>
      </c>
      <c r="L21" s="30">
        <f t="shared" si="6"/>
        <v>-3649.0000000000005</v>
      </c>
      <c r="M21" s="3"/>
      <c r="N21" s="34">
        <v>2.3199999999999998</v>
      </c>
      <c r="O21" s="35">
        <f t="shared" si="7"/>
        <v>-0.41199999999999992</v>
      </c>
      <c r="P21" s="36">
        <f t="shared" si="8"/>
        <v>-411.99999999999994</v>
      </c>
      <c r="Q21" s="34">
        <f t="shared" si="9"/>
        <v>3.2370000000000005</v>
      </c>
      <c r="R21" s="34">
        <f t="shared" si="10"/>
        <v>3237.0000000000005</v>
      </c>
    </row>
    <row r="22" spans="2:19">
      <c r="B22" s="24">
        <v>9418686</v>
      </c>
      <c r="C22" s="23">
        <v>1979</v>
      </c>
      <c r="D22" s="23">
        <v>3</v>
      </c>
      <c r="E22" s="27">
        <f t="shared" si="3"/>
        <v>1979.2083333333333</v>
      </c>
      <c r="F22" s="28">
        <f t="shared" si="4"/>
        <v>28915</v>
      </c>
      <c r="G22" s="30">
        <v>1.89</v>
      </c>
      <c r="H22" s="29" t="s">
        <v>13</v>
      </c>
      <c r="I22" s="21"/>
      <c r="J22" s="32">
        <v>5.492</v>
      </c>
      <c r="K22" s="30">
        <f t="shared" si="5"/>
        <v>-3.6020000000000003</v>
      </c>
      <c r="L22" s="30">
        <f t="shared" si="6"/>
        <v>-3602.0000000000005</v>
      </c>
      <c r="M22" s="10"/>
      <c r="N22" s="34">
        <v>2.2519999999999998</v>
      </c>
      <c r="O22" s="35">
        <f t="shared" si="7"/>
        <v>-0.36199999999999988</v>
      </c>
      <c r="P22" s="36">
        <f t="shared" si="8"/>
        <v>-361.99999999999989</v>
      </c>
      <c r="Q22" s="34">
        <f t="shared" si="9"/>
        <v>3.24</v>
      </c>
      <c r="R22" s="34">
        <f t="shared" si="10"/>
        <v>3240</v>
      </c>
    </row>
    <row r="23" spans="2:19">
      <c r="B23" s="24">
        <v>9418686</v>
      </c>
      <c r="C23" s="23">
        <v>1979</v>
      </c>
      <c r="D23" s="23">
        <v>4</v>
      </c>
      <c r="E23" s="27">
        <f t="shared" si="3"/>
        <v>1979.2916666666667</v>
      </c>
      <c r="F23" s="28">
        <f t="shared" si="4"/>
        <v>28946</v>
      </c>
      <c r="G23" s="30">
        <v>1.8009999999999999</v>
      </c>
      <c r="H23" s="29" t="s">
        <v>13</v>
      </c>
      <c r="I23" s="21"/>
      <c r="J23" s="32">
        <v>5.4249999999999998</v>
      </c>
      <c r="K23" s="30">
        <f t="shared" si="5"/>
        <v>-3.6239999999999997</v>
      </c>
      <c r="L23" s="30">
        <f t="shared" si="6"/>
        <v>-3623.9999999999995</v>
      </c>
      <c r="M23" s="10"/>
      <c r="N23" s="34">
        <v>2.149</v>
      </c>
      <c r="O23" s="35">
        <f t="shared" si="7"/>
        <v>-0.34800000000000009</v>
      </c>
      <c r="P23" s="36">
        <f t="shared" si="8"/>
        <v>-348.00000000000011</v>
      </c>
      <c r="Q23" s="34">
        <f t="shared" si="9"/>
        <v>3.2759999999999998</v>
      </c>
      <c r="R23" s="34">
        <f t="shared" si="10"/>
        <v>3276</v>
      </c>
    </row>
    <row r="24" spans="2:19">
      <c r="B24" s="24">
        <v>9418686</v>
      </c>
      <c r="C24" s="23">
        <v>1979</v>
      </c>
      <c r="D24" s="23">
        <v>5</v>
      </c>
      <c r="E24" s="27">
        <f t="shared" si="3"/>
        <v>1979.375</v>
      </c>
      <c r="F24" s="28">
        <f t="shared" si="4"/>
        <v>28976</v>
      </c>
      <c r="G24" s="30">
        <v>1.774</v>
      </c>
      <c r="H24" s="29" t="s">
        <v>13</v>
      </c>
      <c r="I24" s="21"/>
      <c r="J24" s="32">
        <v>5.3680000000000003</v>
      </c>
      <c r="K24" s="30">
        <f t="shared" si="5"/>
        <v>-3.5940000000000003</v>
      </c>
      <c r="L24" s="30">
        <f t="shared" si="6"/>
        <v>-3594.0000000000005</v>
      </c>
      <c r="M24" s="10"/>
      <c r="N24" s="34">
        <v>2.1030000000000002</v>
      </c>
      <c r="O24" s="35">
        <f t="shared" si="7"/>
        <v>-0.32900000000000018</v>
      </c>
      <c r="P24" s="36">
        <f t="shared" si="8"/>
        <v>-329.00000000000017</v>
      </c>
      <c r="Q24" s="34">
        <f t="shared" si="9"/>
        <v>3.2650000000000001</v>
      </c>
      <c r="R24" s="34">
        <f t="shared" si="10"/>
        <v>3265</v>
      </c>
    </row>
    <row r="25" spans="2:19">
      <c r="B25" s="16" t="s">
        <v>17</v>
      </c>
      <c r="C25" s="11">
        <v>2012</v>
      </c>
      <c r="D25" s="11">
        <v>8</v>
      </c>
      <c r="E25" s="12">
        <f t="shared" si="3"/>
        <v>2012.625</v>
      </c>
      <c r="F25" s="17">
        <f t="shared" si="4"/>
        <v>41122</v>
      </c>
      <c r="G25" s="12">
        <v>2.0858401777440689</v>
      </c>
      <c r="H25" s="22" t="s">
        <v>18</v>
      </c>
      <c r="I25" s="12"/>
      <c r="J25" s="11">
        <v>5.657</v>
      </c>
      <c r="K25" s="12">
        <f t="shared" si="5"/>
        <v>-3.5711598222559311</v>
      </c>
      <c r="L25" s="12">
        <f t="shared" si="6"/>
        <v>-3571.159822255931</v>
      </c>
      <c r="M25" s="12"/>
      <c r="N25" s="11">
        <v>2.2229999999999999</v>
      </c>
      <c r="O25" s="12">
        <f t="shared" si="7"/>
        <v>-0.13715982225593093</v>
      </c>
      <c r="P25" s="38">
        <f t="shared" si="8"/>
        <v>-137.15982225593092</v>
      </c>
      <c r="Q25" s="11">
        <f t="shared" si="9"/>
        <v>3.4340000000000002</v>
      </c>
      <c r="R25" s="11">
        <f t="shared" si="10"/>
        <v>3434</v>
      </c>
    </row>
    <row r="26" spans="2:19">
      <c r="B26" s="16" t="s">
        <v>17</v>
      </c>
      <c r="C26" s="11">
        <v>2012</v>
      </c>
      <c r="D26" s="11">
        <v>9</v>
      </c>
      <c r="E26" s="12">
        <f t="shared" si="3"/>
        <v>2012.7083333333333</v>
      </c>
      <c r="F26" s="17">
        <f t="shared" si="4"/>
        <v>41153</v>
      </c>
      <c r="G26" s="12">
        <v>2.0831810457506981</v>
      </c>
      <c r="H26" s="22" t="s">
        <v>18</v>
      </c>
      <c r="I26" s="12"/>
      <c r="J26" s="11">
        <v>5.6669999999999998</v>
      </c>
      <c r="K26" s="12">
        <f t="shared" si="5"/>
        <v>-3.5838189542493017</v>
      </c>
      <c r="L26" s="12">
        <f t="shared" si="6"/>
        <v>-3583.8189542493019</v>
      </c>
      <c r="M26" s="12"/>
      <c r="N26" s="11">
        <v>2.2250000000000001</v>
      </c>
      <c r="O26" s="12">
        <f t="shared" si="7"/>
        <v>-0.14181895424930202</v>
      </c>
      <c r="P26" s="38">
        <f t="shared" si="8"/>
        <v>-141.81895424930201</v>
      </c>
      <c r="Q26" s="11">
        <f t="shared" si="9"/>
        <v>3.4419999999999997</v>
      </c>
      <c r="R26" s="11">
        <f t="shared" si="10"/>
        <v>3441.9999999999995</v>
      </c>
    </row>
    <row r="27" spans="2:19">
      <c r="B27" s="16" t="s">
        <v>17</v>
      </c>
      <c r="C27" s="11">
        <v>2012</v>
      </c>
      <c r="D27" s="11">
        <v>10</v>
      </c>
      <c r="E27" s="12">
        <f t="shared" si="3"/>
        <v>2012.7916666666667</v>
      </c>
      <c r="F27" s="17">
        <f t="shared" si="4"/>
        <v>41183</v>
      </c>
      <c r="G27" s="12">
        <v>2.1045163883898654</v>
      </c>
      <c r="H27" s="22" t="s">
        <v>18</v>
      </c>
      <c r="I27" s="12"/>
      <c r="J27" s="11">
        <v>5.6909999999999998</v>
      </c>
      <c r="K27" s="12">
        <f t="shared" si="5"/>
        <v>-3.5864836116101344</v>
      </c>
      <c r="L27" s="12">
        <f t="shared" si="6"/>
        <v>-3586.4836116101342</v>
      </c>
      <c r="M27" s="12"/>
      <c r="N27" s="11">
        <v>2.2490000000000001</v>
      </c>
      <c r="O27" s="12">
        <f t="shared" si="7"/>
        <v>-0.14448361161013468</v>
      </c>
      <c r="P27" s="38">
        <f t="shared" si="8"/>
        <v>-144.48361161013469</v>
      </c>
      <c r="Q27" s="11">
        <f t="shared" si="9"/>
        <v>3.4419999999999997</v>
      </c>
      <c r="R27" s="11">
        <f t="shared" si="10"/>
        <v>3441.9999999999995</v>
      </c>
    </row>
    <row r="28" spans="2:19">
      <c r="B28" s="16" t="s">
        <v>17</v>
      </c>
      <c r="C28" s="11">
        <v>2012</v>
      </c>
      <c r="D28" s="11">
        <v>11</v>
      </c>
      <c r="E28" s="12">
        <f t="shared" si="3"/>
        <v>2012.875</v>
      </c>
      <c r="F28" s="17">
        <f t="shared" si="4"/>
        <v>41214</v>
      </c>
      <c r="G28" s="12">
        <v>2.1470434432628465</v>
      </c>
      <c r="H28" s="22" t="s">
        <v>18</v>
      </c>
      <c r="I28" s="12"/>
      <c r="J28" s="11">
        <v>5.74</v>
      </c>
      <c r="K28" s="12">
        <f t="shared" si="5"/>
        <v>-3.5929565567371538</v>
      </c>
      <c r="L28" s="12">
        <f t="shared" si="6"/>
        <v>-3592.9565567371537</v>
      </c>
      <c r="M28" s="12"/>
      <c r="N28" s="11">
        <v>2.3149999999999999</v>
      </c>
      <c r="O28" s="12">
        <f t="shared" si="7"/>
        <v>-0.16795655673715348</v>
      </c>
      <c r="P28" s="38">
        <f t="shared" si="8"/>
        <v>-167.95655673715348</v>
      </c>
      <c r="Q28" s="11">
        <f t="shared" si="9"/>
        <v>3.4250000000000003</v>
      </c>
      <c r="R28" s="11">
        <f t="shared" si="10"/>
        <v>3425.0000000000005</v>
      </c>
    </row>
    <row r="29" spans="2:19">
      <c r="I29" s="21"/>
      <c r="K29" s="3"/>
      <c r="L29" s="3"/>
      <c r="M29" s="10"/>
    </row>
    <row r="30" spans="2:19">
      <c r="H30" s="21"/>
      <c r="I30" s="21"/>
      <c r="K30" s="3"/>
      <c r="L30" s="3"/>
      <c r="M30" s="10"/>
    </row>
    <row r="31" spans="2:19">
      <c r="H31" s="21"/>
      <c r="I31" s="21"/>
      <c r="K31" s="3"/>
      <c r="L31" s="3"/>
      <c r="M31" s="10"/>
    </row>
    <row r="32" spans="2:19">
      <c r="H32" s="21"/>
      <c r="I32" s="21"/>
      <c r="K32" s="3"/>
      <c r="L32" s="3"/>
      <c r="M32" s="10"/>
    </row>
    <row r="33" spans="11:13">
      <c r="K33" s="3"/>
      <c r="L33" s="3"/>
      <c r="M33" s="3"/>
    </row>
    <row r="34" spans="11:13">
      <c r="K34" s="3"/>
      <c r="L34" s="3"/>
      <c r="M34" s="3"/>
    </row>
    <row r="35" spans="11:13">
      <c r="K35" s="3"/>
      <c r="L35" s="3"/>
      <c r="M35" s="3"/>
    </row>
    <row r="36" spans="11:13">
      <c r="K36" s="3"/>
      <c r="L36" s="3"/>
      <c r="M36" s="3"/>
    </row>
    <row r="37" spans="11:13">
      <c r="K37" s="3"/>
      <c r="L37" s="3"/>
      <c r="M37" s="3"/>
    </row>
    <row r="38" spans="11:13">
      <c r="K38" s="3"/>
      <c r="L38" s="3"/>
      <c r="M38" s="3"/>
    </row>
    <row r="39" spans="11:13">
      <c r="K39" s="3"/>
      <c r="L39" s="3"/>
      <c r="M39" s="3"/>
    </row>
    <row r="40" spans="11:13">
      <c r="K40" s="3"/>
      <c r="L40" s="3"/>
      <c r="M40" s="3"/>
    </row>
    <row r="41" spans="11:13">
      <c r="K41" s="3"/>
      <c r="L41" s="3"/>
      <c r="M41" s="3"/>
    </row>
    <row r="42" spans="11:13">
      <c r="K42" s="3"/>
      <c r="L42" s="3"/>
      <c r="M42" s="3"/>
    </row>
    <row r="43" spans="11:13">
      <c r="K43" s="3"/>
      <c r="L43" s="3"/>
      <c r="M43" s="3"/>
    </row>
    <row r="44" spans="11:13">
      <c r="K44" s="3"/>
      <c r="L44" s="3"/>
      <c r="M44" s="3"/>
    </row>
    <row r="45" spans="11:13">
      <c r="K45" s="3"/>
      <c r="L45" s="3"/>
      <c r="M45" s="3"/>
    </row>
    <row r="46" spans="11:13">
      <c r="K46" s="3"/>
      <c r="L46" s="3"/>
      <c r="M46" s="3"/>
    </row>
    <row r="47" spans="11:13">
      <c r="K47" s="3"/>
      <c r="L47" s="3"/>
      <c r="M47" s="3"/>
    </row>
    <row r="48" spans="11:13">
      <c r="K48" s="3"/>
      <c r="L48" s="3"/>
      <c r="M4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HS_MSL_Analysis</vt:lpstr>
      <vt:lpstr>Plot_Somoa-CC_1978-79_2010-11</vt:lpstr>
      <vt:lpstr>Plot_NSpit-CC_1978-79_2010-11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2014-06-25T13:10:12Z</dcterms:modified>
</cp:coreProperties>
</file>