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 activeTab="1"/>
  </bookViews>
  <sheets>
    <sheet name="Plot_MSL_1933-2013" sheetId="58" r:id="rId1"/>
    <sheet name="Plot_MSL_1933-2013_AnnCycRemove" sheetId="60" r:id="rId2"/>
    <sheet name="NS_MSL 1977-2013" sheetId="28" r:id="rId3"/>
    <sheet name="SeasonalCycle_PivTab" sheetId="61" r:id="rId4"/>
    <sheet name="NOAA Raw data 1977-Dec2013" sheetId="42" r:id="rId5"/>
    <sheet name="NorthSpit Datums" sheetId="62" r:id="rId6"/>
  </sheet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D8" i="28"/>
  <c r="K5"/>
  <c r="O12" l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11"/>
  <c r="K4"/>
  <c r="E12"/>
  <c r="F12"/>
  <c r="G12"/>
  <c r="H12"/>
  <c r="I12" s="1"/>
  <c r="J12" s="1"/>
  <c r="K12"/>
  <c r="M12"/>
  <c r="L12"/>
  <c r="N12" s="1"/>
  <c r="E13"/>
  <c r="F13"/>
  <c r="G13"/>
  <c r="H13"/>
  <c r="I13" s="1"/>
  <c r="J13" s="1"/>
  <c r="K13"/>
  <c r="M13"/>
  <c r="L13"/>
  <c r="N13" s="1"/>
  <c r="E14"/>
  <c r="F14"/>
  <c r="G14"/>
  <c r="H14"/>
  <c r="I14" s="1"/>
  <c r="J14" s="1"/>
  <c r="K14"/>
  <c r="M14"/>
  <c r="L14"/>
  <c r="N14" s="1"/>
  <c r="E15"/>
  <c r="F15"/>
  <c r="G15"/>
  <c r="H15"/>
  <c r="I15" s="1"/>
  <c r="J15" s="1"/>
  <c r="K15"/>
  <c r="M15"/>
  <c r="L15"/>
  <c r="N15" s="1"/>
  <c r="E16"/>
  <c r="F16"/>
  <c r="G16"/>
  <c r="H16" s="1"/>
  <c r="I16" s="1"/>
  <c r="J16" s="1"/>
  <c r="K16"/>
  <c r="M16"/>
  <c r="E17"/>
  <c r="F17"/>
  <c r="G17"/>
  <c r="H17"/>
  <c r="I17" s="1"/>
  <c r="J17" s="1"/>
  <c r="K17"/>
  <c r="M17"/>
  <c r="L17"/>
  <c r="N17" s="1"/>
  <c r="E18"/>
  <c r="F18"/>
  <c r="G18"/>
  <c r="H18"/>
  <c r="I18"/>
  <c r="J18"/>
  <c r="K18"/>
  <c r="M18"/>
  <c r="L18"/>
  <c r="N18" s="1"/>
  <c r="E19"/>
  <c r="F19"/>
  <c r="G19"/>
  <c r="H19"/>
  <c r="I19" s="1"/>
  <c r="J19" s="1"/>
  <c r="K19"/>
  <c r="M19"/>
  <c r="L19"/>
  <c r="N19" s="1"/>
  <c r="E20"/>
  <c r="F20"/>
  <c r="G20"/>
  <c r="H20" s="1"/>
  <c r="I20" s="1"/>
  <c r="J20" s="1"/>
  <c r="K20"/>
  <c r="M20"/>
  <c r="L20"/>
  <c r="N20" s="1"/>
  <c r="E21"/>
  <c r="F21"/>
  <c r="G21"/>
  <c r="H21"/>
  <c r="I21" s="1"/>
  <c r="J21" s="1"/>
  <c r="K21"/>
  <c r="M21"/>
  <c r="L21"/>
  <c r="N21" s="1"/>
  <c r="E22"/>
  <c r="F22"/>
  <c r="G22"/>
  <c r="H22" s="1"/>
  <c r="I22" s="1"/>
  <c r="K22"/>
  <c r="M22"/>
  <c r="E23"/>
  <c r="F23"/>
  <c r="G23"/>
  <c r="H23"/>
  <c r="I23" s="1"/>
  <c r="J23" s="1"/>
  <c r="K23"/>
  <c r="M23"/>
  <c r="L23"/>
  <c r="N23" s="1"/>
  <c r="E24"/>
  <c r="F24"/>
  <c r="G24"/>
  <c r="H24" s="1"/>
  <c r="I24" s="1"/>
  <c r="K24"/>
  <c r="M24"/>
  <c r="E25"/>
  <c r="F25"/>
  <c r="G25"/>
  <c r="H25"/>
  <c r="I25" s="1"/>
  <c r="J25" s="1"/>
  <c r="K25"/>
  <c r="M25"/>
  <c r="L25"/>
  <c r="N25" s="1"/>
  <c r="E26"/>
  <c r="F26"/>
  <c r="G26"/>
  <c r="H26" s="1"/>
  <c r="I26" s="1"/>
  <c r="K26"/>
  <c r="M26"/>
  <c r="E27"/>
  <c r="F27"/>
  <c r="G27"/>
  <c r="H27"/>
  <c r="I27" s="1"/>
  <c r="J27" s="1"/>
  <c r="K27"/>
  <c r="L27"/>
  <c r="M27"/>
  <c r="N27"/>
  <c r="E28"/>
  <c r="F28"/>
  <c r="G28"/>
  <c r="H28" s="1"/>
  <c r="I28" s="1"/>
  <c r="K28"/>
  <c r="M28"/>
  <c r="E29"/>
  <c r="F29"/>
  <c r="G29"/>
  <c r="H29"/>
  <c r="I29" s="1"/>
  <c r="J29" s="1"/>
  <c r="K29"/>
  <c r="M29"/>
  <c r="L29"/>
  <c r="N29" s="1"/>
  <c r="E30"/>
  <c r="F30"/>
  <c r="G30"/>
  <c r="H30" s="1"/>
  <c r="I30" s="1"/>
  <c r="K30"/>
  <c r="M30"/>
  <c r="E31"/>
  <c r="F31"/>
  <c r="G31"/>
  <c r="H31"/>
  <c r="I31" s="1"/>
  <c r="J31" s="1"/>
  <c r="K31"/>
  <c r="L31"/>
  <c r="M31"/>
  <c r="N31"/>
  <c r="E32"/>
  <c r="F32"/>
  <c r="G32"/>
  <c r="H32" s="1"/>
  <c r="I32" s="1"/>
  <c r="K32"/>
  <c r="M32"/>
  <c r="E33"/>
  <c r="F33"/>
  <c r="G33"/>
  <c r="H33"/>
  <c r="I33" s="1"/>
  <c r="J33" s="1"/>
  <c r="K33"/>
  <c r="M33"/>
  <c r="L33"/>
  <c r="N33" s="1"/>
  <c r="E34"/>
  <c r="F34"/>
  <c r="G34"/>
  <c r="H34" s="1"/>
  <c r="I34" s="1"/>
  <c r="K34"/>
  <c r="M34"/>
  <c r="E35"/>
  <c r="F35"/>
  <c r="G35"/>
  <c r="H35"/>
  <c r="I35" s="1"/>
  <c r="J35" s="1"/>
  <c r="K35"/>
  <c r="L35"/>
  <c r="M35"/>
  <c r="N35"/>
  <c r="E36"/>
  <c r="F36"/>
  <c r="G36"/>
  <c r="H36" s="1"/>
  <c r="I36" s="1"/>
  <c r="K36"/>
  <c r="M36"/>
  <c r="E37"/>
  <c r="F37"/>
  <c r="G37"/>
  <c r="H37"/>
  <c r="I37" s="1"/>
  <c r="J37" s="1"/>
  <c r="K37"/>
  <c r="M37"/>
  <c r="L37"/>
  <c r="N37" s="1"/>
  <c r="E38"/>
  <c r="F38"/>
  <c r="G38"/>
  <c r="H38" s="1"/>
  <c r="I38" s="1"/>
  <c r="K38"/>
  <c r="M38"/>
  <c r="E39"/>
  <c r="F39"/>
  <c r="G39"/>
  <c r="H39"/>
  <c r="I39" s="1"/>
  <c r="J39" s="1"/>
  <c r="K39"/>
  <c r="L39"/>
  <c r="M39"/>
  <c r="N39"/>
  <c r="E40"/>
  <c r="F40"/>
  <c r="G40"/>
  <c r="H40" s="1"/>
  <c r="I40" s="1"/>
  <c r="K40"/>
  <c r="M40"/>
  <c r="E41"/>
  <c r="F41"/>
  <c r="G41"/>
  <c r="H41"/>
  <c r="I41" s="1"/>
  <c r="J41" s="1"/>
  <c r="K41"/>
  <c r="M41"/>
  <c r="L41"/>
  <c r="N41" s="1"/>
  <c r="E42"/>
  <c r="F42"/>
  <c r="G42"/>
  <c r="H42" s="1"/>
  <c r="I42" s="1"/>
  <c r="K42"/>
  <c r="M42"/>
  <c r="E43"/>
  <c r="F43"/>
  <c r="G43"/>
  <c r="H43"/>
  <c r="I43" s="1"/>
  <c r="J43" s="1"/>
  <c r="K43"/>
  <c r="L43"/>
  <c r="M43"/>
  <c r="N43"/>
  <c r="E44"/>
  <c r="F44"/>
  <c r="G44"/>
  <c r="H44" s="1"/>
  <c r="I44" s="1"/>
  <c r="K44"/>
  <c r="M44"/>
  <c r="E45"/>
  <c r="F45"/>
  <c r="G45"/>
  <c r="H45"/>
  <c r="I45" s="1"/>
  <c r="J45" s="1"/>
  <c r="K45"/>
  <c r="M45"/>
  <c r="L45"/>
  <c r="N45" s="1"/>
  <c r="E46"/>
  <c r="F46"/>
  <c r="G46"/>
  <c r="H46" s="1"/>
  <c r="I46" s="1"/>
  <c r="J46" s="1"/>
  <c r="K46"/>
  <c r="M46"/>
  <c r="E47"/>
  <c r="F47"/>
  <c r="G47"/>
  <c r="H47"/>
  <c r="I47" s="1"/>
  <c r="J47" s="1"/>
  <c r="K47"/>
  <c r="M47"/>
  <c r="L47"/>
  <c r="N47" s="1"/>
  <c r="E48"/>
  <c r="F48"/>
  <c r="G48"/>
  <c r="H48" s="1"/>
  <c r="I48" s="1"/>
  <c r="J48" s="1"/>
  <c r="K48"/>
  <c r="M48"/>
  <c r="E49"/>
  <c r="F49"/>
  <c r="G49"/>
  <c r="H49"/>
  <c r="I49" s="1"/>
  <c r="J49" s="1"/>
  <c r="K49"/>
  <c r="M49"/>
  <c r="L49"/>
  <c r="N49" s="1"/>
  <c r="E50"/>
  <c r="F50"/>
  <c r="G50"/>
  <c r="H50" s="1"/>
  <c r="I50" s="1"/>
  <c r="K50"/>
  <c r="M50"/>
  <c r="E51"/>
  <c r="F51"/>
  <c r="G51"/>
  <c r="H51"/>
  <c r="I51" s="1"/>
  <c r="J51" s="1"/>
  <c r="K51"/>
  <c r="M51"/>
  <c r="L51"/>
  <c r="N51" s="1"/>
  <c r="E52"/>
  <c r="F52"/>
  <c r="G52"/>
  <c r="H52" s="1"/>
  <c r="I52" s="1"/>
  <c r="J52" s="1"/>
  <c r="K52"/>
  <c r="M52"/>
  <c r="L52"/>
  <c r="N52" s="1"/>
  <c r="E53"/>
  <c r="F53"/>
  <c r="G53"/>
  <c r="H53"/>
  <c r="I53" s="1"/>
  <c r="J53" s="1"/>
  <c r="K53"/>
  <c r="M53"/>
  <c r="L53"/>
  <c r="N53" s="1"/>
  <c r="E54"/>
  <c r="F54"/>
  <c r="G54"/>
  <c r="H54"/>
  <c r="I54"/>
  <c r="J54"/>
  <c r="K54"/>
  <c r="M54"/>
  <c r="L54"/>
  <c r="N54" s="1"/>
  <c r="E55"/>
  <c r="F55"/>
  <c r="G55"/>
  <c r="H55"/>
  <c r="I55" s="1"/>
  <c r="J55" s="1"/>
  <c r="K55"/>
  <c r="M55"/>
  <c r="L55"/>
  <c r="N55" s="1"/>
  <c r="E56"/>
  <c r="F56"/>
  <c r="G56"/>
  <c r="H56"/>
  <c r="I56" s="1"/>
  <c r="J56" s="1"/>
  <c r="K56"/>
  <c r="M56"/>
  <c r="L56"/>
  <c r="N56" s="1"/>
  <c r="E57"/>
  <c r="F57"/>
  <c r="G57"/>
  <c r="H57"/>
  <c r="I57" s="1"/>
  <c r="J57" s="1"/>
  <c r="K57"/>
  <c r="M57"/>
  <c r="L57"/>
  <c r="N57" s="1"/>
  <c r="E58"/>
  <c r="F58"/>
  <c r="G58"/>
  <c r="H58" s="1"/>
  <c r="I58" s="1"/>
  <c r="J58" s="1"/>
  <c r="K58"/>
  <c r="M58"/>
  <c r="E59"/>
  <c r="F59"/>
  <c r="G59"/>
  <c r="H59"/>
  <c r="I59" s="1"/>
  <c r="J59" s="1"/>
  <c r="K59"/>
  <c r="M59"/>
  <c r="L59"/>
  <c r="N59" s="1"/>
  <c r="E60"/>
  <c r="F60"/>
  <c r="G60"/>
  <c r="H60" s="1"/>
  <c r="I60" s="1"/>
  <c r="J60" s="1"/>
  <c r="K60"/>
  <c r="M60"/>
  <c r="E61"/>
  <c r="F61"/>
  <c r="G61"/>
  <c r="H61"/>
  <c r="I61" s="1"/>
  <c r="J61" s="1"/>
  <c r="K61"/>
  <c r="M61"/>
  <c r="L61"/>
  <c r="N61" s="1"/>
  <c r="E62"/>
  <c r="F62"/>
  <c r="G62"/>
  <c r="H62" s="1"/>
  <c r="I62" s="1"/>
  <c r="K62"/>
  <c r="M62"/>
  <c r="E63"/>
  <c r="F63"/>
  <c r="G63"/>
  <c r="H63"/>
  <c r="I63" s="1"/>
  <c r="J63" s="1"/>
  <c r="K63"/>
  <c r="M63"/>
  <c r="L63"/>
  <c r="N63" s="1"/>
  <c r="E64"/>
  <c r="F64"/>
  <c r="G64"/>
  <c r="H64" s="1"/>
  <c r="I64" s="1"/>
  <c r="K64"/>
  <c r="M64"/>
  <c r="E65"/>
  <c r="F65"/>
  <c r="G65"/>
  <c r="H65"/>
  <c r="I65" s="1"/>
  <c r="J65" s="1"/>
  <c r="K65"/>
  <c r="M65"/>
  <c r="L65"/>
  <c r="N65" s="1"/>
  <c r="E66"/>
  <c r="F66"/>
  <c r="G66"/>
  <c r="H66" s="1"/>
  <c r="I66" s="1"/>
  <c r="J66" s="1"/>
  <c r="K66"/>
  <c r="M66"/>
  <c r="E67"/>
  <c r="F67"/>
  <c r="G67"/>
  <c r="H67"/>
  <c r="I67" s="1"/>
  <c r="J67" s="1"/>
  <c r="K67"/>
  <c r="M67"/>
  <c r="L67"/>
  <c r="N67" s="1"/>
  <c r="E68"/>
  <c r="F68"/>
  <c r="G68"/>
  <c r="H68" s="1"/>
  <c r="I68" s="1"/>
  <c r="K68"/>
  <c r="M68"/>
  <c r="E69"/>
  <c r="F69"/>
  <c r="G69"/>
  <c r="H69"/>
  <c r="I69" s="1"/>
  <c r="J69" s="1"/>
  <c r="K69"/>
  <c r="M69"/>
  <c r="L69"/>
  <c r="N69" s="1"/>
  <c r="E70"/>
  <c r="F70"/>
  <c r="G70"/>
  <c r="H70" s="1"/>
  <c r="I70" s="1"/>
  <c r="K70"/>
  <c r="M70"/>
  <c r="E71"/>
  <c r="F71"/>
  <c r="G71"/>
  <c r="H71"/>
  <c r="I71" s="1"/>
  <c r="J71" s="1"/>
  <c r="K71"/>
  <c r="M71"/>
  <c r="L71"/>
  <c r="N71" s="1"/>
  <c r="E72"/>
  <c r="F72"/>
  <c r="G72"/>
  <c r="H72" s="1"/>
  <c r="I72" s="1"/>
  <c r="K72"/>
  <c r="M72"/>
  <c r="E73"/>
  <c r="F73"/>
  <c r="G73"/>
  <c r="H73"/>
  <c r="I73" s="1"/>
  <c r="J73" s="1"/>
  <c r="K73"/>
  <c r="M73"/>
  <c r="L73"/>
  <c r="N73" s="1"/>
  <c r="E74"/>
  <c r="F74"/>
  <c r="G74"/>
  <c r="H74" s="1"/>
  <c r="I74" s="1"/>
  <c r="K74"/>
  <c r="M74"/>
  <c r="E75"/>
  <c r="F75"/>
  <c r="G75"/>
  <c r="H75"/>
  <c r="I75" s="1"/>
  <c r="J75" s="1"/>
  <c r="K75"/>
  <c r="M75"/>
  <c r="L75"/>
  <c r="N75" s="1"/>
  <c r="E76"/>
  <c r="F76"/>
  <c r="G76"/>
  <c r="H76" s="1"/>
  <c r="I76" s="1"/>
  <c r="K76"/>
  <c r="M76"/>
  <c r="E77"/>
  <c r="F77"/>
  <c r="G77"/>
  <c r="H77"/>
  <c r="I77" s="1"/>
  <c r="J77" s="1"/>
  <c r="K77"/>
  <c r="M77"/>
  <c r="L77"/>
  <c r="N77" s="1"/>
  <c r="E78"/>
  <c r="F78"/>
  <c r="G78"/>
  <c r="H78" s="1"/>
  <c r="I78" s="1"/>
  <c r="J78" s="1"/>
  <c r="K78"/>
  <c r="M78"/>
  <c r="E79"/>
  <c r="F79"/>
  <c r="G79"/>
  <c r="H79"/>
  <c r="I79" s="1"/>
  <c r="J79" s="1"/>
  <c r="K79"/>
  <c r="M79"/>
  <c r="L79"/>
  <c r="N79" s="1"/>
  <c r="E80"/>
  <c r="F80"/>
  <c r="G80"/>
  <c r="H80" s="1"/>
  <c r="I80" s="1"/>
  <c r="K80"/>
  <c r="M80"/>
  <c r="E81"/>
  <c r="F81"/>
  <c r="G81"/>
  <c r="H81"/>
  <c r="I81" s="1"/>
  <c r="J81" s="1"/>
  <c r="K81"/>
  <c r="L81"/>
  <c r="M81"/>
  <c r="N81"/>
  <c r="E82"/>
  <c r="F82"/>
  <c r="G82"/>
  <c r="H82" s="1"/>
  <c r="I82" s="1"/>
  <c r="K82"/>
  <c r="M82"/>
  <c r="E83"/>
  <c r="F83"/>
  <c r="G83"/>
  <c r="H83"/>
  <c r="I83" s="1"/>
  <c r="J83" s="1"/>
  <c r="K83"/>
  <c r="M83"/>
  <c r="L83"/>
  <c r="N83" s="1"/>
  <c r="E84"/>
  <c r="F84"/>
  <c r="G84"/>
  <c r="H84" s="1"/>
  <c r="I84" s="1"/>
  <c r="K84"/>
  <c r="M84"/>
  <c r="E85"/>
  <c r="F85"/>
  <c r="G85"/>
  <c r="H85"/>
  <c r="I85" s="1"/>
  <c r="J85" s="1"/>
  <c r="K85"/>
  <c r="L85"/>
  <c r="M85"/>
  <c r="N85"/>
  <c r="E86"/>
  <c r="F86"/>
  <c r="G86"/>
  <c r="H86" s="1"/>
  <c r="I86" s="1"/>
  <c r="K86"/>
  <c r="M86"/>
  <c r="E87"/>
  <c r="F87"/>
  <c r="G87"/>
  <c r="H87"/>
  <c r="I87" s="1"/>
  <c r="J87" s="1"/>
  <c r="K87"/>
  <c r="M87"/>
  <c r="L87"/>
  <c r="N87" s="1"/>
  <c r="E88"/>
  <c r="F88"/>
  <c r="G88"/>
  <c r="H88" s="1"/>
  <c r="I88" s="1"/>
  <c r="K88"/>
  <c r="M88"/>
  <c r="E89"/>
  <c r="F89"/>
  <c r="G89"/>
  <c r="H89"/>
  <c r="I89" s="1"/>
  <c r="J89" s="1"/>
  <c r="K89"/>
  <c r="L89"/>
  <c r="M89"/>
  <c r="N89"/>
  <c r="E90"/>
  <c r="F90"/>
  <c r="G90"/>
  <c r="H90" s="1"/>
  <c r="I90" s="1"/>
  <c r="K90"/>
  <c r="M90"/>
  <c r="E91"/>
  <c r="F91"/>
  <c r="G91"/>
  <c r="H91"/>
  <c r="I91" s="1"/>
  <c r="J91" s="1"/>
  <c r="K91"/>
  <c r="M91"/>
  <c r="L91"/>
  <c r="N91" s="1"/>
  <c r="E92"/>
  <c r="F92"/>
  <c r="G92"/>
  <c r="H92" s="1"/>
  <c r="I92" s="1"/>
  <c r="K92"/>
  <c r="M92"/>
  <c r="E93"/>
  <c r="F93"/>
  <c r="G93"/>
  <c r="H93"/>
  <c r="I93" s="1"/>
  <c r="J93" s="1"/>
  <c r="K93"/>
  <c r="L93"/>
  <c r="M93"/>
  <c r="N93"/>
  <c r="E94"/>
  <c r="F94"/>
  <c r="G94"/>
  <c r="H94" s="1"/>
  <c r="I94" s="1"/>
  <c r="K94"/>
  <c r="M94"/>
  <c r="E95"/>
  <c r="F95"/>
  <c r="G95"/>
  <c r="H95"/>
  <c r="I95" s="1"/>
  <c r="J95" s="1"/>
  <c r="K95"/>
  <c r="M95"/>
  <c r="L95"/>
  <c r="N95" s="1"/>
  <c r="E96"/>
  <c r="F96"/>
  <c r="G96"/>
  <c r="H96" s="1"/>
  <c r="I96" s="1"/>
  <c r="K96"/>
  <c r="M96"/>
  <c r="E97"/>
  <c r="F97"/>
  <c r="G97"/>
  <c r="H97"/>
  <c r="I97" s="1"/>
  <c r="J97" s="1"/>
  <c r="K97"/>
  <c r="L97"/>
  <c r="M97"/>
  <c r="N97"/>
  <c r="E98"/>
  <c r="F98"/>
  <c r="G98"/>
  <c r="H98" s="1"/>
  <c r="I98" s="1"/>
  <c r="K98"/>
  <c r="M98"/>
  <c r="E99"/>
  <c r="F99"/>
  <c r="G99"/>
  <c r="H99"/>
  <c r="I99" s="1"/>
  <c r="J99" s="1"/>
  <c r="K99"/>
  <c r="M99"/>
  <c r="L99"/>
  <c r="N99" s="1"/>
  <c r="E100"/>
  <c r="F100"/>
  <c r="G100"/>
  <c r="H100" s="1"/>
  <c r="I100" s="1"/>
  <c r="K100"/>
  <c r="M100"/>
  <c r="E101"/>
  <c r="F101"/>
  <c r="G101"/>
  <c r="H101"/>
  <c r="I101" s="1"/>
  <c r="J101" s="1"/>
  <c r="K101"/>
  <c r="L101"/>
  <c r="M101"/>
  <c r="N101"/>
  <c r="E102"/>
  <c r="F102"/>
  <c r="G102"/>
  <c r="H102" s="1"/>
  <c r="I102" s="1"/>
  <c r="K102"/>
  <c r="M102"/>
  <c r="E103"/>
  <c r="F103"/>
  <c r="G103"/>
  <c r="H103"/>
  <c r="I103" s="1"/>
  <c r="J103" s="1"/>
  <c r="K103"/>
  <c r="M103"/>
  <c r="L103"/>
  <c r="N103" s="1"/>
  <c r="E104"/>
  <c r="F104"/>
  <c r="G104"/>
  <c r="H104" s="1"/>
  <c r="I104" s="1"/>
  <c r="K104"/>
  <c r="M104"/>
  <c r="E105"/>
  <c r="F105"/>
  <c r="G105"/>
  <c r="H105"/>
  <c r="I105" s="1"/>
  <c r="J105" s="1"/>
  <c r="K105"/>
  <c r="L105"/>
  <c r="M105"/>
  <c r="N105"/>
  <c r="E106"/>
  <c r="F106"/>
  <c r="G106"/>
  <c r="H106" s="1"/>
  <c r="I106" s="1"/>
  <c r="K106"/>
  <c r="M106"/>
  <c r="E107"/>
  <c r="F107"/>
  <c r="G107"/>
  <c r="H107"/>
  <c r="I107" s="1"/>
  <c r="J107" s="1"/>
  <c r="K107"/>
  <c r="M107"/>
  <c r="L107"/>
  <c r="N107" s="1"/>
  <c r="E108"/>
  <c r="F108"/>
  <c r="G108"/>
  <c r="H108" s="1"/>
  <c r="I108" s="1"/>
  <c r="K108"/>
  <c r="M108"/>
  <c r="E109"/>
  <c r="F109"/>
  <c r="G109"/>
  <c r="H109"/>
  <c r="I109" s="1"/>
  <c r="J109" s="1"/>
  <c r="K109"/>
  <c r="L109"/>
  <c r="M109"/>
  <c r="N109"/>
  <c r="E110"/>
  <c r="F110"/>
  <c r="G110"/>
  <c r="H110" s="1"/>
  <c r="I110" s="1"/>
  <c r="K110"/>
  <c r="M110"/>
  <c r="E111"/>
  <c r="F111"/>
  <c r="G111"/>
  <c r="H111"/>
  <c r="I111" s="1"/>
  <c r="J111" s="1"/>
  <c r="K111"/>
  <c r="M111"/>
  <c r="L111"/>
  <c r="N111" s="1"/>
  <c r="E112"/>
  <c r="F112"/>
  <c r="G112"/>
  <c r="H112" s="1"/>
  <c r="I112" s="1"/>
  <c r="K112"/>
  <c r="M112"/>
  <c r="E113"/>
  <c r="F113"/>
  <c r="G113"/>
  <c r="H113"/>
  <c r="I113" s="1"/>
  <c r="J113" s="1"/>
  <c r="K113"/>
  <c r="M113"/>
  <c r="L113"/>
  <c r="N113" s="1"/>
  <c r="E114"/>
  <c r="F114"/>
  <c r="G114"/>
  <c r="H114" s="1"/>
  <c r="I114" s="1"/>
  <c r="J114" s="1"/>
  <c r="K114"/>
  <c r="M114"/>
  <c r="L114"/>
  <c r="N114" s="1"/>
  <c r="E115"/>
  <c r="F115"/>
  <c r="G115"/>
  <c r="H115"/>
  <c r="I115" s="1"/>
  <c r="J115" s="1"/>
  <c r="K115"/>
  <c r="M115"/>
  <c r="L115"/>
  <c r="N115" s="1"/>
  <c r="E116"/>
  <c r="F116"/>
  <c r="G116"/>
  <c r="H116" s="1"/>
  <c r="I116" s="1"/>
  <c r="J116" s="1"/>
  <c r="K116"/>
  <c r="M116"/>
  <c r="L116"/>
  <c r="N116" s="1"/>
  <c r="E117"/>
  <c r="F117"/>
  <c r="G117"/>
  <c r="H117"/>
  <c r="I117" s="1"/>
  <c r="J117" s="1"/>
  <c r="K117"/>
  <c r="L117"/>
  <c r="M117"/>
  <c r="N117"/>
  <c r="E118"/>
  <c r="F118"/>
  <c r="G118"/>
  <c r="H118" s="1"/>
  <c r="I118" s="1"/>
  <c r="K118"/>
  <c r="M118"/>
  <c r="E119"/>
  <c r="F119"/>
  <c r="G119"/>
  <c r="H119"/>
  <c r="I119" s="1"/>
  <c r="J119" s="1"/>
  <c r="K119"/>
  <c r="M119"/>
  <c r="L119"/>
  <c r="N119" s="1"/>
  <c r="E120"/>
  <c r="F120"/>
  <c r="G120"/>
  <c r="H120" s="1"/>
  <c r="I120" s="1"/>
  <c r="K120"/>
  <c r="M120"/>
  <c r="E121"/>
  <c r="F121"/>
  <c r="G121"/>
  <c r="H121"/>
  <c r="I121" s="1"/>
  <c r="J121" s="1"/>
  <c r="K121"/>
  <c r="L121"/>
  <c r="M121"/>
  <c r="N121"/>
  <c r="E122"/>
  <c r="F122"/>
  <c r="G122"/>
  <c r="H122" s="1"/>
  <c r="I122" s="1"/>
  <c r="K122"/>
  <c r="M122"/>
  <c r="E123"/>
  <c r="F123"/>
  <c r="G123"/>
  <c r="H123"/>
  <c r="I123" s="1"/>
  <c r="J123" s="1"/>
  <c r="K123"/>
  <c r="M123"/>
  <c r="L123"/>
  <c r="N123" s="1"/>
  <c r="E124"/>
  <c r="F124"/>
  <c r="G124"/>
  <c r="H124" s="1"/>
  <c r="I124" s="1"/>
  <c r="K124"/>
  <c r="M124"/>
  <c r="E125"/>
  <c r="F125"/>
  <c r="G125"/>
  <c r="H125"/>
  <c r="I125" s="1"/>
  <c r="J125" s="1"/>
  <c r="K125"/>
  <c r="L125"/>
  <c r="M125"/>
  <c r="N125"/>
  <c r="E126"/>
  <c r="F126"/>
  <c r="G126"/>
  <c r="H126" s="1"/>
  <c r="I126" s="1"/>
  <c r="K126"/>
  <c r="M126"/>
  <c r="E127"/>
  <c r="F127"/>
  <c r="G127"/>
  <c r="H127"/>
  <c r="I127" s="1"/>
  <c r="J127" s="1"/>
  <c r="K127"/>
  <c r="M127"/>
  <c r="L127"/>
  <c r="N127" s="1"/>
  <c r="E128"/>
  <c r="F128"/>
  <c r="G128"/>
  <c r="H128" s="1"/>
  <c r="I128" s="1"/>
  <c r="K128"/>
  <c r="M128"/>
  <c r="E129"/>
  <c r="F129"/>
  <c r="G129"/>
  <c r="H129"/>
  <c r="I129" s="1"/>
  <c r="J129" s="1"/>
  <c r="K129"/>
  <c r="L129"/>
  <c r="M129"/>
  <c r="N129"/>
  <c r="E130"/>
  <c r="F130"/>
  <c r="G130"/>
  <c r="H130" s="1"/>
  <c r="I130" s="1"/>
  <c r="K130"/>
  <c r="M130"/>
  <c r="E131"/>
  <c r="F131"/>
  <c r="G131"/>
  <c r="H131"/>
  <c r="I131" s="1"/>
  <c r="J131" s="1"/>
  <c r="K131"/>
  <c r="M131"/>
  <c r="L131"/>
  <c r="N131" s="1"/>
  <c r="E132"/>
  <c r="F132"/>
  <c r="G132"/>
  <c r="H132" s="1"/>
  <c r="I132" s="1"/>
  <c r="K132"/>
  <c r="M132"/>
  <c r="E133"/>
  <c r="F133"/>
  <c r="G133"/>
  <c r="H133"/>
  <c r="I133" s="1"/>
  <c r="J133" s="1"/>
  <c r="K133"/>
  <c r="L133"/>
  <c r="M133"/>
  <c r="N133"/>
  <c r="E134"/>
  <c r="F134"/>
  <c r="G134"/>
  <c r="H134" s="1"/>
  <c r="I134" s="1"/>
  <c r="K134"/>
  <c r="M134"/>
  <c r="E135"/>
  <c r="F135"/>
  <c r="G135"/>
  <c r="H135"/>
  <c r="I135" s="1"/>
  <c r="J135" s="1"/>
  <c r="K135"/>
  <c r="M135"/>
  <c r="L135"/>
  <c r="N135" s="1"/>
  <c r="E136"/>
  <c r="F136"/>
  <c r="G136"/>
  <c r="H136" s="1"/>
  <c r="I136" s="1"/>
  <c r="K136"/>
  <c r="M136"/>
  <c r="E137"/>
  <c r="F137"/>
  <c r="G137"/>
  <c r="H137"/>
  <c r="I137" s="1"/>
  <c r="J137" s="1"/>
  <c r="K137"/>
  <c r="L137"/>
  <c r="M137"/>
  <c r="N137"/>
  <c r="E138"/>
  <c r="F138"/>
  <c r="G138"/>
  <c r="H138" s="1"/>
  <c r="I138" s="1"/>
  <c r="K138"/>
  <c r="M138"/>
  <c r="E139"/>
  <c r="F139"/>
  <c r="G139"/>
  <c r="H139"/>
  <c r="I139" s="1"/>
  <c r="J139" s="1"/>
  <c r="K139"/>
  <c r="M139"/>
  <c r="L139"/>
  <c r="N139" s="1"/>
  <c r="E140"/>
  <c r="F140"/>
  <c r="G140"/>
  <c r="H140" s="1"/>
  <c r="I140" s="1"/>
  <c r="K140"/>
  <c r="M140"/>
  <c r="E141"/>
  <c r="F141"/>
  <c r="G141"/>
  <c r="H141"/>
  <c r="I141" s="1"/>
  <c r="J141" s="1"/>
  <c r="K141"/>
  <c r="L141"/>
  <c r="M141"/>
  <c r="N141"/>
  <c r="E142"/>
  <c r="F142"/>
  <c r="G142"/>
  <c r="H142" s="1"/>
  <c r="I142" s="1"/>
  <c r="K142"/>
  <c r="M142"/>
  <c r="E143"/>
  <c r="F143"/>
  <c r="G143"/>
  <c r="H143"/>
  <c r="I143" s="1"/>
  <c r="J143" s="1"/>
  <c r="K143"/>
  <c r="M143"/>
  <c r="L143"/>
  <c r="N143" s="1"/>
  <c r="E144"/>
  <c r="F144"/>
  <c r="G144"/>
  <c r="H144" s="1"/>
  <c r="I144" s="1"/>
  <c r="K144"/>
  <c r="M144"/>
  <c r="E145"/>
  <c r="F145"/>
  <c r="G145"/>
  <c r="H145"/>
  <c r="I145" s="1"/>
  <c r="J145" s="1"/>
  <c r="K145"/>
  <c r="L145"/>
  <c r="M145"/>
  <c r="N145"/>
  <c r="E146"/>
  <c r="F146"/>
  <c r="G146"/>
  <c r="H146" s="1"/>
  <c r="I146" s="1"/>
  <c r="K146"/>
  <c r="M146"/>
  <c r="E147"/>
  <c r="F147"/>
  <c r="G147"/>
  <c r="H147"/>
  <c r="I147" s="1"/>
  <c r="J147" s="1"/>
  <c r="K147"/>
  <c r="M147"/>
  <c r="L147"/>
  <c r="N147" s="1"/>
  <c r="E148"/>
  <c r="F148"/>
  <c r="G148"/>
  <c r="H148" s="1"/>
  <c r="I148" s="1"/>
  <c r="K148"/>
  <c r="M148"/>
  <c r="E149"/>
  <c r="F149"/>
  <c r="G149"/>
  <c r="H149"/>
  <c r="I149" s="1"/>
  <c r="J149" s="1"/>
  <c r="K149"/>
  <c r="L149"/>
  <c r="M149"/>
  <c r="N149"/>
  <c r="E150"/>
  <c r="F150"/>
  <c r="G150"/>
  <c r="H150" s="1"/>
  <c r="I150" s="1"/>
  <c r="K150"/>
  <c r="M150"/>
  <c r="E151"/>
  <c r="F151"/>
  <c r="G151"/>
  <c r="H151"/>
  <c r="I151" s="1"/>
  <c r="J151" s="1"/>
  <c r="K151"/>
  <c r="M151"/>
  <c r="L151"/>
  <c r="N151" s="1"/>
  <c r="E152"/>
  <c r="F152"/>
  <c r="G152"/>
  <c r="H152" s="1"/>
  <c r="I152" s="1"/>
  <c r="K152"/>
  <c r="M152"/>
  <c r="E153"/>
  <c r="F153"/>
  <c r="G153"/>
  <c r="H153"/>
  <c r="I153" s="1"/>
  <c r="J153" s="1"/>
  <c r="K153"/>
  <c r="L153"/>
  <c r="M153"/>
  <c r="N153"/>
  <c r="E154"/>
  <c r="F154"/>
  <c r="G154"/>
  <c r="H154" s="1"/>
  <c r="I154" s="1"/>
  <c r="K154"/>
  <c r="M154"/>
  <c r="E155"/>
  <c r="F155"/>
  <c r="G155"/>
  <c r="H155"/>
  <c r="I155" s="1"/>
  <c r="J155" s="1"/>
  <c r="K155"/>
  <c r="M155"/>
  <c r="L155"/>
  <c r="N155" s="1"/>
  <c r="E156"/>
  <c r="F156"/>
  <c r="G156"/>
  <c r="H156" s="1"/>
  <c r="I156" s="1"/>
  <c r="K156"/>
  <c r="M156"/>
  <c r="E157"/>
  <c r="F157"/>
  <c r="G157"/>
  <c r="H157"/>
  <c r="I157" s="1"/>
  <c r="J157" s="1"/>
  <c r="K157"/>
  <c r="L157"/>
  <c r="M157"/>
  <c r="N157"/>
  <c r="E158"/>
  <c r="F158"/>
  <c r="G158"/>
  <c r="H158" s="1"/>
  <c r="I158" s="1"/>
  <c r="K158"/>
  <c r="M158"/>
  <c r="E159"/>
  <c r="F159"/>
  <c r="G159"/>
  <c r="H159"/>
  <c r="I159" s="1"/>
  <c r="J159" s="1"/>
  <c r="K159"/>
  <c r="M159"/>
  <c r="L159"/>
  <c r="N159" s="1"/>
  <c r="E160"/>
  <c r="F160"/>
  <c r="G160"/>
  <c r="H160" s="1"/>
  <c r="I160" s="1"/>
  <c r="K160"/>
  <c r="M160"/>
  <c r="E161"/>
  <c r="F161"/>
  <c r="G161"/>
  <c r="H161"/>
  <c r="I161" s="1"/>
  <c r="J161" s="1"/>
  <c r="K161"/>
  <c r="L161"/>
  <c r="M161"/>
  <c r="N161"/>
  <c r="E162"/>
  <c r="F162"/>
  <c r="G162"/>
  <c r="H162" s="1"/>
  <c r="I162" s="1"/>
  <c r="K162"/>
  <c r="M162"/>
  <c r="E163"/>
  <c r="F163"/>
  <c r="G163"/>
  <c r="H163"/>
  <c r="I163" s="1"/>
  <c r="J163" s="1"/>
  <c r="K163"/>
  <c r="M163"/>
  <c r="L163"/>
  <c r="N163" s="1"/>
  <c r="E164"/>
  <c r="F164"/>
  <c r="G164"/>
  <c r="H164" s="1"/>
  <c r="I164" s="1"/>
  <c r="K164"/>
  <c r="M164"/>
  <c r="E165"/>
  <c r="F165"/>
  <c r="G165"/>
  <c r="H165"/>
  <c r="I165" s="1"/>
  <c r="J165" s="1"/>
  <c r="K165"/>
  <c r="L165"/>
  <c r="M165"/>
  <c r="N165"/>
  <c r="E166"/>
  <c r="F166"/>
  <c r="G166"/>
  <c r="H166" s="1"/>
  <c r="I166" s="1"/>
  <c r="K166"/>
  <c r="M166"/>
  <c r="E167"/>
  <c r="F167"/>
  <c r="G167"/>
  <c r="H167"/>
  <c r="I167" s="1"/>
  <c r="J167" s="1"/>
  <c r="K167"/>
  <c r="M167"/>
  <c r="L167"/>
  <c r="N167" s="1"/>
  <c r="E168"/>
  <c r="F168"/>
  <c r="G168"/>
  <c r="H168" s="1"/>
  <c r="I168" s="1"/>
  <c r="K168"/>
  <c r="M168"/>
  <c r="E169"/>
  <c r="F169"/>
  <c r="G169"/>
  <c r="H169"/>
  <c r="I169" s="1"/>
  <c r="J169" s="1"/>
  <c r="K169"/>
  <c r="L169"/>
  <c r="M169"/>
  <c r="N169"/>
  <c r="E170"/>
  <c r="F170"/>
  <c r="G170"/>
  <c r="H170" s="1"/>
  <c r="I170" s="1"/>
  <c r="K170"/>
  <c r="M170"/>
  <c r="E171"/>
  <c r="F171"/>
  <c r="G171"/>
  <c r="H171"/>
  <c r="I171" s="1"/>
  <c r="J171" s="1"/>
  <c r="K171"/>
  <c r="M171"/>
  <c r="L171"/>
  <c r="N171" s="1"/>
  <c r="E172"/>
  <c r="F172"/>
  <c r="G172"/>
  <c r="H172" s="1"/>
  <c r="I172" s="1"/>
  <c r="K172"/>
  <c r="M172"/>
  <c r="E173"/>
  <c r="F173"/>
  <c r="G173"/>
  <c r="H173"/>
  <c r="I173" s="1"/>
  <c r="J173" s="1"/>
  <c r="K173"/>
  <c r="L173"/>
  <c r="M173"/>
  <c r="N173"/>
  <c r="E174"/>
  <c r="F174"/>
  <c r="G174"/>
  <c r="H174" s="1"/>
  <c r="I174" s="1"/>
  <c r="K174"/>
  <c r="M174"/>
  <c r="E175"/>
  <c r="F175"/>
  <c r="G175"/>
  <c r="H175"/>
  <c r="I175" s="1"/>
  <c r="J175" s="1"/>
  <c r="K175"/>
  <c r="M175"/>
  <c r="L175"/>
  <c r="N175" s="1"/>
  <c r="E176"/>
  <c r="F176"/>
  <c r="G176"/>
  <c r="H176" s="1"/>
  <c r="I176" s="1"/>
  <c r="K176"/>
  <c r="M176"/>
  <c r="E177"/>
  <c r="F177"/>
  <c r="G177"/>
  <c r="H177"/>
  <c r="I177" s="1"/>
  <c r="J177" s="1"/>
  <c r="K177"/>
  <c r="L177"/>
  <c r="M177"/>
  <c r="N177"/>
  <c r="E178"/>
  <c r="F178"/>
  <c r="G178"/>
  <c r="H178" s="1"/>
  <c r="I178" s="1"/>
  <c r="K178"/>
  <c r="M178"/>
  <c r="E179"/>
  <c r="F179"/>
  <c r="G179"/>
  <c r="H179"/>
  <c r="I179" s="1"/>
  <c r="J179" s="1"/>
  <c r="K179"/>
  <c r="M179"/>
  <c r="L179"/>
  <c r="N179" s="1"/>
  <c r="E180"/>
  <c r="F180"/>
  <c r="G180"/>
  <c r="H180" s="1"/>
  <c r="I180" s="1"/>
  <c r="K180"/>
  <c r="M180"/>
  <c r="E181"/>
  <c r="F181"/>
  <c r="G181"/>
  <c r="H181"/>
  <c r="I181" s="1"/>
  <c r="J181" s="1"/>
  <c r="K181"/>
  <c r="L181"/>
  <c r="M181"/>
  <c r="N181"/>
  <c r="E182"/>
  <c r="F182"/>
  <c r="G182"/>
  <c r="H182" s="1"/>
  <c r="I182" s="1"/>
  <c r="K182"/>
  <c r="M182"/>
  <c r="E183"/>
  <c r="F183"/>
  <c r="G183"/>
  <c r="H183"/>
  <c r="I183" s="1"/>
  <c r="J183" s="1"/>
  <c r="K183"/>
  <c r="M183"/>
  <c r="L183"/>
  <c r="N183" s="1"/>
  <c r="E184"/>
  <c r="F184"/>
  <c r="G184"/>
  <c r="H184" s="1"/>
  <c r="I184" s="1"/>
  <c r="K184"/>
  <c r="M184"/>
  <c r="E185"/>
  <c r="F185"/>
  <c r="G185"/>
  <c r="H185"/>
  <c r="I185" s="1"/>
  <c r="J185" s="1"/>
  <c r="K185"/>
  <c r="L185"/>
  <c r="M185"/>
  <c r="N185"/>
  <c r="E186"/>
  <c r="F186"/>
  <c r="G186"/>
  <c r="H186" s="1"/>
  <c r="I186" s="1"/>
  <c r="K186"/>
  <c r="M186"/>
  <c r="E187"/>
  <c r="F187"/>
  <c r="G187"/>
  <c r="H187"/>
  <c r="I187" s="1"/>
  <c r="J187" s="1"/>
  <c r="K187"/>
  <c r="M187"/>
  <c r="L187"/>
  <c r="N187" s="1"/>
  <c r="E188"/>
  <c r="F188"/>
  <c r="G188"/>
  <c r="H188" s="1"/>
  <c r="I188" s="1"/>
  <c r="K188"/>
  <c r="M188"/>
  <c r="E189"/>
  <c r="F189"/>
  <c r="G189"/>
  <c r="H189"/>
  <c r="I189" s="1"/>
  <c r="J189" s="1"/>
  <c r="K189"/>
  <c r="L189"/>
  <c r="M189"/>
  <c r="N189"/>
  <c r="E190"/>
  <c r="F190"/>
  <c r="G190"/>
  <c r="H190" s="1"/>
  <c r="I190" s="1"/>
  <c r="K190"/>
  <c r="M190"/>
  <c r="E191"/>
  <c r="F191"/>
  <c r="G191"/>
  <c r="H191"/>
  <c r="I191" s="1"/>
  <c r="J191" s="1"/>
  <c r="K191"/>
  <c r="M191"/>
  <c r="L191"/>
  <c r="N191" s="1"/>
  <c r="E192"/>
  <c r="F192"/>
  <c r="G192"/>
  <c r="H192" s="1"/>
  <c r="I192" s="1"/>
  <c r="K192"/>
  <c r="M192"/>
  <c r="E193"/>
  <c r="F193"/>
  <c r="G193"/>
  <c r="H193"/>
  <c r="I193" s="1"/>
  <c r="J193" s="1"/>
  <c r="K193"/>
  <c r="L193"/>
  <c r="M193"/>
  <c r="N193"/>
  <c r="E194"/>
  <c r="F194"/>
  <c r="G194"/>
  <c r="H194" s="1"/>
  <c r="I194" s="1"/>
  <c r="K194"/>
  <c r="M194"/>
  <c r="E195"/>
  <c r="F195"/>
  <c r="G195"/>
  <c r="H195"/>
  <c r="I195" s="1"/>
  <c r="J195" s="1"/>
  <c r="K195"/>
  <c r="M195"/>
  <c r="L195"/>
  <c r="N195" s="1"/>
  <c r="E196"/>
  <c r="F196"/>
  <c r="G196"/>
  <c r="H196" s="1"/>
  <c r="I196" s="1"/>
  <c r="K196"/>
  <c r="M196"/>
  <c r="E197"/>
  <c r="F197"/>
  <c r="G197"/>
  <c r="H197"/>
  <c r="I197" s="1"/>
  <c r="J197" s="1"/>
  <c r="K197"/>
  <c r="L197"/>
  <c r="M197"/>
  <c r="N197"/>
  <c r="E198"/>
  <c r="F198"/>
  <c r="G198"/>
  <c r="H198" s="1"/>
  <c r="I198" s="1"/>
  <c r="K198"/>
  <c r="M198"/>
  <c r="E199"/>
  <c r="F199"/>
  <c r="G199"/>
  <c r="H199"/>
  <c r="I199" s="1"/>
  <c r="J199" s="1"/>
  <c r="K199"/>
  <c r="M199"/>
  <c r="L199"/>
  <c r="N199" s="1"/>
  <c r="E200"/>
  <c r="F200"/>
  <c r="G200"/>
  <c r="H200" s="1"/>
  <c r="I200" s="1"/>
  <c r="K200"/>
  <c r="M200"/>
  <c r="E201"/>
  <c r="F201"/>
  <c r="G201"/>
  <c r="H201"/>
  <c r="I201" s="1"/>
  <c r="J201" s="1"/>
  <c r="K201"/>
  <c r="L201"/>
  <c r="M201"/>
  <c r="N201"/>
  <c r="E202"/>
  <c r="F202"/>
  <c r="G202"/>
  <c r="H202" s="1"/>
  <c r="I202" s="1"/>
  <c r="K202"/>
  <c r="M202"/>
  <c r="E203"/>
  <c r="F203"/>
  <c r="G203"/>
  <c r="H203"/>
  <c r="I203" s="1"/>
  <c r="J203" s="1"/>
  <c r="K203"/>
  <c r="M203"/>
  <c r="L203"/>
  <c r="N203" s="1"/>
  <c r="E204"/>
  <c r="F204"/>
  <c r="G204"/>
  <c r="H204" s="1"/>
  <c r="I204" s="1"/>
  <c r="K204"/>
  <c r="M204"/>
  <c r="E205"/>
  <c r="F205"/>
  <c r="G205"/>
  <c r="H205"/>
  <c r="I205" s="1"/>
  <c r="J205" s="1"/>
  <c r="K205"/>
  <c r="L205"/>
  <c r="M205"/>
  <c r="N205"/>
  <c r="E206"/>
  <c r="F206"/>
  <c r="G206"/>
  <c r="H206" s="1"/>
  <c r="I206" s="1"/>
  <c r="K206"/>
  <c r="M206"/>
  <c r="E207"/>
  <c r="F207"/>
  <c r="G207"/>
  <c r="H207"/>
  <c r="I207" s="1"/>
  <c r="J207" s="1"/>
  <c r="K207"/>
  <c r="M207"/>
  <c r="L207"/>
  <c r="N207" s="1"/>
  <c r="E208"/>
  <c r="F208"/>
  <c r="G208"/>
  <c r="H208" s="1"/>
  <c r="I208" s="1"/>
  <c r="K208"/>
  <c r="M208"/>
  <c r="E209"/>
  <c r="F209"/>
  <c r="G209"/>
  <c r="H209"/>
  <c r="I209" s="1"/>
  <c r="J209" s="1"/>
  <c r="K209"/>
  <c r="L209"/>
  <c r="M209"/>
  <c r="N209"/>
  <c r="E210"/>
  <c r="F210"/>
  <c r="G210"/>
  <c r="H210" s="1"/>
  <c r="I210" s="1"/>
  <c r="K210"/>
  <c r="M210"/>
  <c r="E211"/>
  <c r="F211"/>
  <c r="G211"/>
  <c r="H211"/>
  <c r="I211" s="1"/>
  <c r="J211" s="1"/>
  <c r="K211"/>
  <c r="M211"/>
  <c r="L211"/>
  <c r="N211" s="1"/>
  <c r="E212"/>
  <c r="F212"/>
  <c r="G212"/>
  <c r="H212" s="1"/>
  <c r="I212" s="1"/>
  <c r="K212"/>
  <c r="M212"/>
  <c r="E213"/>
  <c r="F213"/>
  <c r="G213"/>
  <c r="H213"/>
  <c r="I213" s="1"/>
  <c r="J213"/>
  <c r="K213"/>
  <c r="M213"/>
  <c r="L213"/>
  <c r="N213" s="1"/>
  <c r="E214"/>
  <c r="F214"/>
  <c r="G214"/>
  <c r="K214"/>
  <c r="M214" s="1"/>
  <c r="E215"/>
  <c r="F215"/>
  <c r="G215"/>
  <c r="H215"/>
  <c r="I215" s="1"/>
  <c r="J215" s="1"/>
  <c r="K215"/>
  <c r="M215"/>
  <c r="L215"/>
  <c r="N215" s="1"/>
  <c r="E216"/>
  <c r="F216"/>
  <c r="G216"/>
  <c r="K216"/>
  <c r="M216"/>
  <c r="E217"/>
  <c r="F217"/>
  <c r="G217"/>
  <c r="H217"/>
  <c r="I217" s="1"/>
  <c r="J217"/>
  <c r="K217"/>
  <c r="M217"/>
  <c r="L217"/>
  <c r="N217" s="1"/>
  <c r="E218"/>
  <c r="F218"/>
  <c r="G218"/>
  <c r="K218"/>
  <c r="M218" s="1"/>
  <c r="E219"/>
  <c r="F219"/>
  <c r="G219"/>
  <c r="H219"/>
  <c r="I219" s="1"/>
  <c r="J219" s="1"/>
  <c r="K219"/>
  <c r="M219"/>
  <c r="L219"/>
  <c r="N219" s="1"/>
  <c r="E220"/>
  <c r="F220"/>
  <c r="G220"/>
  <c r="H220" s="1"/>
  <c r="I220" s="1"/>
  <c r="K220"/>
  <c r="M220"/>
  <c r="E221"/>
  <c r="F221"/>
  <c r="G221"/>
  <c r="H221"/>
  <c r="I221" s="1"/>
  <c r="J221" s="1"/>
  <c r="K221"/>
  <c r="L221"/>
  <c r="M221"/>
  <c r="N221"/>
  <c r="E222"/>
  <c r="F222"/>
  <c r="G222"/>
  <c r="H222" s="1"/>
  <c r="I222" s="1"/>
  <c r="K222"/>
  <c r="M222"/>
  <c r="E223"/>
  <c r="F223"/>
  <c r="G223"/>
  <c r="H223"/>
  <c r="I223" s="1"/>
  <c r="J223" s="1"/>
  <c r="K223"/>
  <c r="M223"/>
  <c r="L223"/>
  <c r="N223" s="1"/>
  <c r="E224"/>
  <c r="F224"/>
  <c r="G224"/>
  <c r="H224" s="1"/>
  <c r="I224" s="1"/>
  <c r="K224"/>
  <c r="M224"/>
  <c r="E225"/>
  <c r="F225"/>
  <c r="G225"/>
  <c r="H225"/>
  <c r="I225" s="1"/>
  <c r="J225" s="1"/>
  <c r="K225"/>
  <c r="L225"/>
  <c r="M225"/>
  <c r="N225"/>
  <c r="E226"/>
  <c r="F226"/>
  <c r="G226"/>
  <c r="H226" s="1"/>
  <c r="I226" s="1"/>
  <c r="K226"/>
  <c r="M226"/>
  <c r="E227"/>
  <c r="F227"/>
  <c r="G227"/>
  <c r="H227"/>
  <c r="I227" s="1"/>
  <c r="J227" s="1"/>
  <c r="K227"/>
  <c r="M227"/>
  <c r="L227"/>
  <c r="N227" s="1"/>
  <c r="E228"/>
  <c r="F228"/>
  <c r="G228"/>
  <c r="H228" s="1"/>
  <c r="I228" s="1"/>
  <c r="K228"/>
  <c r="M228"/>
  <c r="E229"/>
  <c r="F229"/>
  <c r="G229"/>
  <c r="H229"/>
  <c r="I229" s="1"/>
  <c r="J229" s="1"/>
  <c r="K229"/>
  <c r="L229"/>
  <c r="M229"/>
  <c r="N229"/>
  <c r="E230"/>
  <c r="F230"/>
  <c r="G230"/>
  <c r="H230" s="1"/>
  <c r="I230" s="1"/>
  <c r="K230"/>
  <c r="M230"/>
  <c r="E231"/>
  <c r="F231"/>
  <c r="G231"/>
  <c r="H231"/>
  <c r="I231" s="1"/>
  <c r="J231" s="1"/>
  <c r="K231"/>
  <c r="M231"/>
  <c r="L231"/>
  <c r="N231" s="1"/>
  <c r="E232"/>
  <c r="F232"/>
  <c r="G232"/>
  <c r="H232" s="1"/>
  <c r="I232" s="1"/>
  <c r="K232"/>
  <c r="M232"/>
  <c r="E233"/>
  <c r="F233"/>
  <c r="G233"/>
  <c r="H233"/>
  <c r="I233" s="1"/>
  <c r="J233" s="1"/>
  <c r="K233"/>
  <c r="L233"/>
  <c r="M233"/>
  <c r="N233"/>
  <c r="E234"/>
  <c r="F234"/>
  <c r="G234"/>
  <c r="H234" s="1"/>
  <c r="I234" s="1"/>
  <c r="K234"/>
  <c r="M234"/>
  <c r="E235"/>
  <c r="F235"/>
  <c r="G235"/>
  <c r="H235"/>
  <c r="I235" s="1"/>
  <c r="J235" s="1"/>
  <c r="K235"/>
  <c r="M235"/>
  <c r="L235"/>
  <c r="N235" s="1"/>
  <c r="E236"/>
  <c r="F236"/>
  <c r="G236"/>
  <c r="H236" s="1"/>
  <c r="I236" s="1"/>
  <c r="K236"/>
  <c r="M236"/>
  <c r="E237"/>
  <c r="F237"/>
  <c r="G237"/>
  <c r="H237"/>
  <c r="I237" s="1"/>
  <c r="J237" s="1"/>
  <c r="K237"/>
  <c r="L237"/>
  <c r="M237"/>
  <c r="N237"/>
  <c r="E238"/>
  <c r="F238"/>
  <c r="G238"/>
  <c r="H238" s="1"/>
  <c r="I238" s="1"/>
  <c r="K238"/>
  <c r="M238"/>
  <c r="E239"/>
  <c r="F239"/>
  <c r="G239"/>
  <c r="H239"/>
  <c r="I239" s="1"/>
  <c r="J239" s="1"/>
  <c r="K239"/>
  <c r="M239"/>
  <c r="L239"/>
  <c r="N239" s="1"/>
  <c r="E240"/>
  <c r="F240"/>
  <c r="G240"/>
  <c r="H240" s="1"/>
  <c r="I240" s="1"/>
  <c r="K240"/>
  <c r="M240"/>
  <c r="E241"/>
  <c r="F241"/>
  <c r="G241"/>
  <c r="H241"/>
  <c r="I241" s="1"/>
  <c r="J241" s="1"/>
  <c r="K241"/>
  <c r="L241"/>
  <c r="M241"/>
  <c r="N241"/>
  <c r="E242"/>
  <c r="F242"/>
  <c r="G242"/>
  <c r="H242" s="1"/>
  <c r="I242" s="1"/>
  <c r="K242"/>
  <c r="M242"/>
  <c r="E243"/>
  <c r="F243"/>
  <c r="G243"/>
  <c r="H243"/>
  <c r="I243" s="1"/>
  <c r="J243" s="1"/>
  <c r="K243"/>
  <c r="M243"/>
  <c r="L243"/>
  <c r="N243" s="1"/>
  <c r="E244"/>
  <c r="F244"/>
  <c r="G244"/>
  <c r="H244" s="1"/>
  <c r="I244" s="1"/>
  <c r="K244"/>
  <c r="M244"/>
  <c r="E245"/>
  <c r="F245"/>
  <c r="G245"/>
  <c r="H245"/>
  <c r="I245" s="1"/>
  <c r="J245" s="1"/>
  <c r="K245"/>
  <c r="L245"/>
  <c r="M245"/>
  <c r="N245"/>
  <c r="E246"/>
  <c r="F246"/>
  <c r="G246"/>
  <c r="H246" s="1"/>
  <c r="I246" s="1"/>
  <c r="K246"/>
  <c r="M246"/>
  <c r="E247"/>
  <c r="F247"/>
  <c r="G247"/>
  <c r="H247"/>
  <c r="I247" s="1"/>
  <c r="J247" s="1"/>
  <c r="K247"/>
  <c r="M247"/>
  <c r="L247"/>
  <c r="N247" s="1"/>
  <c r="E248"/>
  <c r="F248"/>
  <c r="G248"/>
  <c r="H248" s="1"/>
  <c r="I248" s="1"/>
  <c r="K248"/>
  <c r="M248"/>
  <c r="E249"/>
  <c r="F249"/>
  <c r="G249"/>
  <c r="H249"/>
  <c r="I249" s="1"/>
  <c r="J249" s="1"/>
  <c r="K249"/>
  <c r="L249"/>
  <c r="M249"/>
  <c r="N249"/>
  <c r="E250"/>
  <c r="F250"/>
  <c r="G250"/>
  <c r="H250" s="1"/>
  <c r="I250" s="1"/>
  <c r="K250"/>
  <c r="M250"/>
  <c r="E251"/>
  <c r="F251"/>
  <c r="G251"/>
  <c r="H251"/>
  <c r="I251" s="1"/>
  <c r="J251" s="1"/>
  <c r="K251"/>
  <c r="M251"/>
  <c r="L251"/>
  <c r="N251" s="1"/>
  <c r="E252"/>
  <c r="F252"/>
  <c r="G252"/>
  <c r="H252" s="1"/>
  <c r="I252" s="1"/>
  <c r="K252"/>
  <c r="M252"/>
  <c r="E253"/>
  <c r="F253"/>
  <c r="G253"/>
  <c r="H253"/>
  <c r="I253" s="1"/>
  <c r="J253" s="1"/>
  <c r="K253"/>
  <c r="L253"/>
  <c r="M253"/>
  <c r="N253"/>
  <c r="E254"/>
  <c r="F254"/>
  <c r="G254"/>
  <c r="H254" s="1"/>
  <c r="I254" s="1"/>
  <c r="K254"/>
  <c r="M254"/>
  <c r="E255"/>
  <c r="F255"/>
  <c r="G255"/>
  <c r="H255"/>
  <c r="I255" s="1"/>
  <c r="J255" s="1"/>
  <c r="K255"/>
  <c r="M255"/>
  <c r="L255"/>
  <c r="N255" s="1"/>
  <c r="E256"/>
  <c r="F256"/>
  <c r="G256"/>
  <c r="H256" s="1"/>
  <c r="I256" s="1"/>
  <c r="K256"/>
  <c r="M256"/>
  <c r="E257"/>
  <c r="F257"/>
  <c r="G257"/>
  <c r="H257"/>
  <c r="I257" s="1"/>
  <c r="J257" s="1"/>
  <c r="K257"/>
  <c r="L257"/>
  <c r="M257"/>
  <c r="N257"/>
  <c r="E258"/>
  <c r="F258"/>
  <c r="G258"/>
  <c r="H258" s="1"/>
  <c r="I258" s="1"/>
  <c r="K258"/>
  <c r="M258"/>
  <c r="E259"/>
  <c r="F259"/>
  <c r="G259"/>
  <c r="H259"/>
  <c r="I259" s="1"/>
  <c r="J259" s="1"/>
  <c r="K259"/>
  <c r="M259"/>
  <c r="L259"/>
  <c r="N259" s="1"/>
  <c r="E260"/>
  <c r="F260"/>
  <c r="G260"/>
  <c r="H260" s="1"/>
  <c r="I260" s="1"/>
  <c r="K260"/>
  <c r="M260"/>
  <c r="E261"/>
  <c r="F261"/>
  <c r="G261"/>
  <c r="H261"/>
  <c r="I261" s="1"/>
  <c r="J261" s="1"/>
  <c r="K261"/>
  <c r="L261"/>
  <c r="M261"/>
  <c r="N261"/>
  <c r="E262"/>
  <c r="F262"/>
  <c r="G262"/>
  <c r="H262" s="1"/>
  <c r="I262" s="1"/>
  <c r="K262"/>
  <c r="M262"/>
  <c r="E263"/>
  <c r="F263"/>
  <c r="G263"/>
  <c r="H263"/>
  <c r="I263" s="1"/>
  <c r="J263" s="1"/>
  <c r="K263"/>
  <c r="M263"/>
  <c r="L263"/>
  <c r="N263" s="1"/>
  <c r="E264"/>
  <c r="F264"/>
  <c r="G264"/>
  <c r="H264" s="1"/>
  <c r="I264" s="1"/>
  <c r="K264"/>
  <c r="M264"/>
  <c r="E265"/>
  <c r="F265"/>
  <c r="G265"/>
  <c r="H265"/>
  <c r="I265" s="1"/>
  <c r="J265" s="1"/>
  <c r="K265"/>
  <c r="L265"/>
  <c r="M265"/>
  <c r="N265"/>
  <c r="E266"/>
  <c r="F266"/>
  <c r="G266"/>
  <c r="H266" s="1"/>
  <c r="I266" s="1"/>
  <c r="K266"/>
  <c r="M266"/>
  <c r="E267"/>
  <c r="F267"/>
  <c r="G267"/>
  <c r="H267"/>
  <c r="I267" s="1"/>
  <c r="J267" s="1"/>
  <c r="K267"/>
  <c r="M267"/>
  <c r="L267"/>
  <c r="N267" s="1"/>
  <c r="E268"/>
  <c r="F268"/>
  <c r="G268"/>
  <c r="H268" s="1"/>
  <c r="I268" s="1"/>
  <c r="K268"/>
  <c r="M268"/>
  <c r="E269"/>
  <c r="F269"/>
  <c r="G269"/>
  <c r="H269"/>
  <c r="I269" s="1"/>
  <c r="J269" s="1"/>
  <c r="K269"/>
  <c r="L269"/>
  <c r="M269"/>
  <c r="N269"/>
  <c r="E270"/>
  <c r="F270"/>
  <c r="G270"/>
  <c r="H270" s="1"/>
  <c r="I270" s="1"/>
  <c r="K270"/>
  <c r="M270"/>
  <c r="E271"/>
  <c r="F271"/>
  <c r="G271"/>
  <c r="H271"/>
  <c r="I271" s="1"/>
  <c r="J271" s="1"/>
  <c r="K271"/>
  <c r="M271"/>
  <c r="L271"/>
  <c r="N271" s="1"/>
  <c r="E272"/>
  <c r="F272"/>
  <c r="G272"/>
  <c r="H272" s="1"/>
  <c r="I272" s="1"/>
  <c r="K272"/>
  <c r="M272"/>
  <c r="E273"/>
  <c r="F273"/>
  <c r="G273"/>
  <c r="H273"/>
  <c r="I273" s="1"/>
  <c r="J273" s="1"/>
  <c r="K273"/>
  <c r="L273"/>
  <c r="M273"/>
  <c r="N273"/>
  <c r="E274"/>
  <c r="F274"/>
  <c r="G274"/>
  <c r="H274" s="1"/>
  <c r="I274" s="1"/>
  <c r="K274"/>
  <c r="M274"/>
  <c r="E275"/>
  <c r="F275"/>
  <c r="G275"/>
  <c r="H275"/>
  <c r="I275" s="1"/>
  <c r="J275" s="1"/>
  <c r="K275"/>
  <c r="M275"/>
  <c r="L275"/>
  <c r="N275" s="1"/>
  <c r="E276"/>
  <c r="F276"/>
  <c r="G276"/>
  <c r="H276" s="1"/>
  <c r="I276" s="1"/>
  <c r="K276"/>
  <c r="M276"/>
  <c r="E277"/>
  <c r="F277"/>
  <c r="G277"/>
  <c r="H277"/>
  <c r="I277" s="1"/>
  <c r="J277" s="1"/>
  <c r="K277"/>
  <c r="L277"/>
  <c r="M277"/>
  <c r="N277"/>
  <c r="E278"/>
  <c r="F278"/>
  <c r="G278"/>
  <c r="H278" s="1"/>
  <c r="I278" s="1"/>
  <c r="K278"/>
  <c r="M278"/>
  <c r="E279"/>
  <c r="F279"/>
  <c r="G279"/>
  <c r="H279"/>
  <c r="I279" s="1"/>
  <c r="J279" s="1"/>
  <c r="K279"/>
  <c r="M279"/>
  <c r="L279"/>
  <c r="N279" s="1"/>
  <c r="E280"/>
  <c r="F280"/>
  <c r="G280"/>
  <c r="H280" s="1"/>
  <c r="I280" s="1"/>
  <c r="K280"/>
  <c r="M280"/>
  <c r="E281"/>
  <c r="F281"/>
  <c r="G281"/>
  <c r="H281"/>
  <c r="I281" s="1"/>
  <c r="J281" s="1"/>
  <c r="K281"/>
  <c r="L281"/>
  <c r="N281" s="1"/>
  <c r="M281"/>
  <c r="E282"/>
  <c r="F282"/>
  <c r="G282"/>
  <c r="H282" s="1"/>
  <c r="I282" s="1"/>
  <c r="K282"/>
  <c r="M282"/>
  <c r="E283"/>
  <c r="F283"/>
  <c r="G283"/>
  <c r="H283"/>
  <c r="I283" s="1"/>
  <c r="J283" s="1"/>
  <c r="K283"/>
  <c r="M283"/>
  <c r="L283"/>
  <c r="N283" s="1"/>
  <c r="E284"/>
  <c r="F284"/>
  <c r="G284"/>
  <c r="H284" s="1"/>
  <c r="I284" s="1"/>
  <c r="K284"/>
  <c r="M284"/>
  <c r="E285"/>
  <c r="F285"/>
  <c r="G285"/>
  <c r="H285"/>
  <c r="I285" s="1"/>
  <c r="J285" s="1"/>
  <c r="K285"/>
  <c r="L285"/>
  <c r="M285"/>
  <c r="N285"/>
  <c r="E286"/>
  <c r="F286"/>
  <c r="G286"/>
  <c r="H286" s="1"/>
  <c r="I286" s="1"/>
  <c r="K286"/>
  <c r="M286"/>
  <c r="E287"/>
  <c r="F287"/>
  <c r="G287"/>
  <c r="H287"/>
  <c r="I287" s="1"/>
  <c r="J287" s="1"/>
  <c r="K287"/>
  <c r="M287"/>
  <c r="L287"/>
  <c r="N287" s="1"/>
  <c r="E288"/>
  <c r="F288"/>
  <c r="G288"/>
  <c r="H288" s="1"/>
  <c r="I288" s="1"/>
  <c r="K288"/>
  <c r="M288"/>
  <c r="E289"/>
  <c r="F289"/>
  <c r="G289"/>
  <c r="H289"/>
  <c r="I289" s="1"/>
  <c r="J289" s="1"/>
  <c r="K289"/>
  <c r="L289"/>
  <c r="N289" s="1"/>
  <c r="M289"/>
  <c r="E290"/>
  <c r="F290"/>
  <c r="G290"/>
  <c r="H290" s="1"/>
  <c r="I290" s="1"/>
  <c r="K290"/>
  <c r="M290"/>
  <c r="E291"/>
  <c r="F291"/>
  <c r="G291"/>
  <c r="H291"/>
  <c r="I291" s="1"/>
  <c r="J291" s="1"/>
  <c r="K291"/>
  <c r="M291"/>
  <c r="L291"/>
  <c r="N291" s="1"/>
  <c r="E292"/>
  <c r="F292"/>
  <c r="G292"/>
  <c r="H292" s="1"/>
  <c r="I292" s="1"/>
  <c r="K292"/>
  <c r="M292"/>
  <c r="E293"/>
  <c r="F293"/>
  <c r="G293"/>
  <c r="H293"/>
  <c r="I293" s="1"/>
  <c r="J293" s="1"/>
  <c r="K293"/>
  <c r="L293"/>
  <c r="M293"/>
  <c r="N293"/>
  <c r="E294"/>
  <c r="F294"/>
  <c r="G294"/>
  <c r="H294" s="1"/>
  <c r="I294" s="1"/>
  <c r="K294"/>
  <c r="M294"/>
  <c r="E295"/>
  <c r="F295"/>
  <c r="G295"/>
  <c r="H295"/>
  <c r="I295" s="1"/>
  <c r="J295" s="1"/>
  <c r="K295"/>
  <c r="M295"/>
  <c r="L295"/>
  <c r="N295" s="1"/>
  <c r="E296"/>
  <c r="F296"/>
  <c r="G296"/>
  <c r="H296" s="1"/>
  <c r="I296" s="1"/>
  <c r="K296"/>
  <c r="M296"/>
  <c r="E297"/>
  <c r="F297"/>
  <c r="G297"/>
  <c r="H297"/>
  <c r="I297" s="1"/>
  <c r="J297" s="1"/>
  <c r="K297"/>
  <c r="L297"/>
  <c r="N297" s="1"/>
  <c r="M297"/>
  <c r="E298"/>
  <c r="F298"/>
  <c r="G298"/>
  <c r="H298" s="1"/>
  <c r="I298" s="1"/>
  <c r="K298"/>
  <c r="M298"/>
  <c r="E299"/>
  <c r="F299"/>
  <c r="G299"/>
  <c r="H299"/>
  <c r="I299" s="1"/>
  <c r="J299" s="1"/>
  <c r="K299"/>
  <c r="M299"/>
  <c r="L299"/>
  <c r="N299" s="1"/>
  <c r="E300"/>
  <c r="F300"/>
  <c r="G300"/>
  <c r="H300" s="1"/>
  <c r="I300" s="1"/>
  <c r="K300"/>
  <c r="M300"/>
  <c r="E301"/>
  <c r="F301"/>
  <c r="G301"/>
  <c r="H301"/>
  <c r="I301" s="1"/>
  <c r="J301" s="1"/>
  <c r="K301"/>
  <c r="L301"/>
  <c r="M301"/>
  <c r="N301"/>
  <c r="E302"/>
  <c r="F302"/>
  <c r="G302"/>
  <c r="H302" s="1"/>
  <c r="I302" s="1"/>
  <c r="K302"/>
  <c r="M302"/>
  <c r="E303"/>
  <c r="F303"/>
  <c r="G303"/>
  <c r="H303"/>
  <c r="I303" s="1"/>
  <c r="J303" s="1"/>
  <c r="K303"/>
  <c r="M303"/>
  <c r="L303"/>
  <c r="N303" s="1"/>
  <c r="E304"/>
  <c r="F304"/>
  <c r="G304"/>
  <c r="H304" s="1"/>
  <c r="I304" s="1"/>
  <c r="K304"/>
  <c r="M304"/>
  <c r="E305"/>
  <c r="F305"/>
  <c r="G305"/>
  <c r="H305"/>
  <c r="I305" s="1"/>
  <c r="J305" s="1"/>
  <c r="K305"/>
  <c r="L305"/>
  <c r="M305"/>
  <c r="N305"/>
  <c r="E306"/>
  <c r="F306"/>
  <c r="G306"/>
  <c r="H306" s="1"/>
  <c r="I306" s="1"/>
  <c r="K306"/>
  <c r="M306"/>
  <c r="E307"/>
  <c r="F307"/>
  <c r="G307"/>
  <c r="H307"/>
  <c r="I307" s="1"/>
  <c r="J307" s="1"/>
  <c r="K307"/>
  <c r="M307"/>
  <c r="L307"/>
  <c r="N307" s="1"/>
  <c r="E308"/>
  <c r="F308"/>
  <c r="G308"/>
  <c r="H308" s="1"/>
  <c r="I308" s="1"/>
  <c r="K308"/>
  <c r="M308"/>
  <c r="E309"/>
  <c r="F309"/>
  <c r="G309"/>
  <c r="H309"/>
  <c r="I309" s="1"/>
  <c r="J309" s="1"/>
  <c r="K309"/>
  <c r="L309"/>
  <c r="M309"/>
  <c r="N309"/>
  <c r="E310"/>
  <c r="F310"/>
  <c r="G310"/>
  <c r="H310" s="1"/>
  <c r="I310" s="1"/>
  <c r="K310"/>
  <c r="M310"/>
  <c r="E311"/>
  <c r="F311"/>
  <c r="G311"/>
  <c r="H311"/>
  <c r="I311" s="1"/>
  <c r="J311" s="1"/>
  <c r="K311"/>
  <c r="M311"/>
  <c r="L311"/>
  <c r="N311" s="1"/>
  <c r="E312"/>
  <c r="F312"/>
  <c r="G312"/>
  <c r="H312" s="1"/>
  <c r="I312" s="1"/>
  <c r="K312"/>
  <c r="M312"/>
  <c r="E313"/>
  <c r="F313"/>
  <c r="G313"/>
  <c r="H313"/>
  <c r="I313" s="1"/>
  <c r="J313" s="1"/>
  <c r="K313"/>
  <c r="L313"/>
  <c r="M313"/>
  <c r="N313"/>
  <c r="E314"/>
  <c r="F314"/>
  <c r="G314"/>
  <c r="H314" s="1"/>
  <c r="I314" s="1"/>
  <c r="K314"/>
  <c r="M314"/>
  <c r="E315"/>
  <c r="F315"/>
  <c r="G315"/>
  <c r="H315"/>
  <c r="I315" s="1"/>
  <c r="J315" s="1"/>
  <c r="K315"/>
  <c r="M315"/>
  <c r="L315"/>
  <c r="N315" s="1"/>
  <c r="E316"/>
  <c r="F316"/>
  <c r="G316"/>
  <c r="H316" s="1"/>
  <c r="I316" s="1"/>
  <c r="K316"/>
  <c r="M316"/>
  <c r="E317"/>
  <c r="F317"/>
  <c r="G317"/>
  <c r="H317"/>
  <c r="I317" s="1"/>
  <c r="J317" s="1"/>
  <c r="K317"/>
  <c r="L317"/>
  <c r="M317"/>
  <c r="N317"/>
  <c r="E318"/>
  <c r="F318"/>
  <c r="G318"/>
  <c r="H318" s="1"/>
  <c r="I318" s="1"/>
  <c r="K318"/>
  <c r="M318"/>
  <c r="E319"/>
  <c r="F319"/>
  <c r="G319"/>
  <c r="H319"/>
  <c r="I319" s="1"/>
  <c r="J319" s="1"/>
  <c r="K319"/>
  <c r="M319"/>
  <c r="L319"/>
  <c r="N319" s="1"/>
  <c r="E320"/>
  <c r="F320"/>
  <c r="G320"/>
  <c r="H320" s="1"/>
  <c r="I320" s="1"/>
  <c r="K320"/>
  <c r="M320"/>
  <c r="E321"/>
  <c r="F321"/>
  <c r="G321"/>
  <c r="H321"/>
  <c r="I321" s="1"/>
  <c r="J321" s="1"/>
  <c r="K321"/>
  <c r="L321"/>
  <c r="N321" s="1"/>
  <c r="M321"/>
  <c r="E322"/>
  <c r="F322"/>
  <c r="G322"/>
  <c r="H322" s="1"/>
  <c r="I322" s="1"/>
  <c r="K322"/>
  <c r="M322"/>
  <c r="E323"/>
  <c r="F323"/>
  <c r="G323"/>
  <c r="H323"/>
  <c r="I323" s="1"/>
  <c r="J323" s="1"/>
  <c r="K323"/>
  <c r="M323"/>
  <c r="L323"/>
  <c r="N323" s="1"/>
  <c r="E324"/>
  <c r="F324"/>
  <c r="G324"/>
  <c r="H324" s="1"/>
  <c r="I324" s="1"/>
  <c r="K324"/>
  <c r="M324"/>
  <c r="E325"/>
  <c r="F325"/>
  <c r="G325"/>
  <c r="H325"/>
  <c r="I325" s="1"/>
  <c r="J325" s="1"/>
  <c r="K325"/>
  <c r="L325"/>
  <c r="M325"/>
  <c r="N325"/>
  <c r="E326"/>
  <c r="F326"/>
  <c r="G326"/>
  <c r="H326" s="1"/>
  <c r="I326" s="1"/>
  <c r="K326"/>
  <c r="M326"/>
  <c r="E327"/>
  <c r="F327"/>
  <c r="G327"/>
  <c r="H327"/>
  <c r="I327" s="1"/>
  <c r="J327" s="1"/>
  <c r="K327"/>
  <c r="M327"/>
  <c r="L327"/>
  <c r="N327" s="1"/>
  <c r="E328"/>
  <c r="F328"/>
  <c r="G328"/>
  <c r="H328" s="1"/>
  <c r="I328" s="1"/>
  <c r="K328"/>
  <c r="M328"/>
  <c r="E329"/>
  <c r="F329"/>
  <c r="G329"/>
  <c r="H329"/>
  <c r="I329" s="1"/>
  <c r="J329" s="1"/>
  <c r="K329"/>
  <c r="L329"/>
  <c r="N329" s="1"/>
  <c r="M329"/>
  <c r="E330"/>
  <c r="F330"/>
  <c r="G330"/>
  <c r="H330" s="1"/>
  <c r="I330" s="1"/>
  <c r="K330"/>
  <c r="M330"/>
  <c r="E331"/>
  <c r="F331"/>
  <c r="G331"/>
  <c r="H331"/>
  <c r="I331" s="1"/>
  <c r="J331" s="1"/>
  <c r="K331"/>
  <c r="M331"/>
  <c r="L331"/>
  <c r="N331" s="1"/>
  <c r="E332"/>
  <c r="F332"/>
  <c r="G332"/>
  <c r="H332" s="1"/>
  <c r="I332" s="1"/>
  <c r="K332"/>
  <c r="M332"/>
  <c r="E333"/>
  <c r="F333"/>
  <c r="G333"/>
  <c r="H333"/>
  <c r="I333" s="1"/>
  <c r="J333" s="1"/>
  <c r="K333"/>
  <c r="L333"/>
  <c r="M333"/>
  <c r="N333"/>
  <c r="E334"/>
  <c r="F334"/>
  <c r="G334"/>
  <c r="H334" s="1"/>
  <c r="I334" s="1"/>
  <c r="K334"/>
  <c r="M334"/>
  <c r="E335"/>
  <c r="F335"/>
  <c r="G335"/>
  <c r="H335"/>
  <c r="I335" s="1"/>
  <c r="J335" s="1"/>
  <c r="K335"/>
  <c r="M335"/>
  <c r="L335"/>
  <c r="N335" s="1"/>
  <c r="E336"/>
  <c r="F336"/>
  <c r="G336"/>
  <c r="H336" s="1"/>
  <c r="I336" s="1"/>
  <c r="K336"/>
  <c r="M336"/>
  <c r="E337"/>
  <c r="F337"/>
  <c r="G337"/>
  <c r="H337"/>
  <c r="I337" s="1"/>
  <c r="J337" s="1"/>
  <c r="K337"/>
  <c r="L337"/>
  <c r="N337" s="1"/>
  <c r="M337"/>
  <c r="E338"/>
  <c r="F338"/>
  <c r="G338"/>
  <c r="H338" s="1"/>
  <c r="I338" s="1"/>
  <c r="K338"/>
  <c r="M338"/>
  <c r="E339"/>
  <c r="F339"/>
  <c r="G339"/>
  <c r="H339"/>
  <c r="I339" s="1"/>
  <c r="J339" s="1"/>
  <c r="K339"/>
  <c r="M339"/>
  <c r="L339"/>
  <c r="N339" s="1"/>
  <c r="E340"/>
  <c r="F340"/>
  <c r="G340"/>
  <c r="H340" s="1"/>
  <c r="I340" s="1"/>
  <c r="K340"/>
  <c r="M340"/>
  <c r="E341"/>
  <c r="F341"/>
  <c r="G341"/>
  <c r="H341"/>
  <c r="I341" s="1"/>
  <c r="J341" s="1"/>
  <c r="K341"/>
  <c r="L341"/>
  <c r="M341"/>
  <c r="N341"/>
  <c r="E342"/>
  <c r="F342"/>
  <c r="G342"/>
  <c r="H342" s="1"/>
  <c r="I342" s="1"/>
  <c r="K342"/>
  <c r="M342"/>
  <c r="E343"/>
  <c r="F343"/>
  <c r="G343"/>
  <c r="H343"/>
  <c r="I343" s="1"/>
  <c r="J343" s="1"/>
  <c r="K343"/>
  <c r="M343"/>
  <c r="L343"/>
  <c r="N343" s="1"/>
  <c r="E344"/>
  <c r="F344"/>
  <c r="G344"/>
  <c r="H344" s="1"/>
  <c r="I344" s="1"/>
  <c r="K344"/>
  <c r="M344"/>
  <c r="E345"/>
  <c r="F345"/>
  <c r="G345"/>
  <c r="H345"/>
  <c r="I345" s="1"/>
  <c r="J345" s="1"/>
  <c r="K345"/>
  <c r="L345"/>
  <c r="N345" s="1"/>
  <c r="M345"/>
  <c r="E346"/>
  <c r="F346"/>
  <c r="G346"/>
  <c r="H346" s="1"/>
  <c r="I346" s="1"/>
  <c r="K346"/>
  <c r="M346"/>
  <c r="E347"/>
  <c r="F347"/>
  <c r="G347"/>
  <c r="H347"/>
  <c r="I347" s="1"/>
  <c r="J347" s="1"/>
  <c r="K347"/>
  <c r="M347"/>
  <c r="L347"/>
  <c r="N347" s="1"/>
  <c r="E348"/>
  <c r="F348"/>
  <c r="G348"/>
  <c r="H348" s="1"/>
  <c r="I348" s="1"/>
  <c r="K348"/>
  <c r="M348"/>
  <c r="E349"/>
  <c r="F349"/>
  <c r="G349"/>
  <c r="H349"/>
  <c r="I349" s="1"/>
  <c r="J349" s="1"/>
  <c r="K349"/>
  <c r="M349"/>
  <c r="L349"/>
  <c r="N349" s="1"/>
  <c r="E350"/>
  <c r="F350"/>
  <c r="G350"/>
  <c r="H350" s="1"/>
  <c r="I350" s="1"/>
  <c r="K350"/>
  <c r="M350"/>
  <c r="E351"/>
  <c r="F351"/>
  <c r="G351"/>
  <c r="H351"/>
  <c r="I351" s="1"/>
  <c r="J351" s="1"/>
  <c r="K351"/>
  <c r="M351"/>
  <c r="L351"/>
  <c r="N351" s="1"/>
  <c r="E352"/>
  <c r="F352"/>
  <c r="G352"/>
  <c r="H352"/>
  <c r="I352" s="1"/>
  <c r="J352" s="1"/>
  <c r="K352"/>
  <c r="M352"/>
  <c r="L352"/>
  <c r="N352" s="1"/>
  <c r="E353"/>
  <c r="F353"/>
  <c r="G353"/>
  <c r="H353"/>
  <c r="I353" s="1"/>
  <c r="J353" s="1"/>
  <c r="K353"/>
  <c r="M353"/>
  <c r="L353"/>
  <c r="N353" s="1"/>
  <c r="E354"/>
  <c r="F354"/>
  <c r="G354"/>
  <c r="H354"/>
  <c r="I354" s="1"/>
  <c r="J354" s="1"/>
  <c r="K354"/>
  <c r="M354"/>
  <c r="L354"/>
  <c r="N354" s="1"/>
  <c r="E355"/>
  <c r="F355"/>
  <c r="G355"/>
  <c r="H355"/>
  <c r="I355" s="1"/>
  <c r="J355" s="1"/>
  <c r="K355"/>
  <c r="M355"/>
  <c r="L355"/>
  <c r="N355" s="1"/>
  <c r="E356"/>
  <c r="F356"/>
  <c r="G356"/>
  <c r="H356"/>
  <c r="I356" s="1"/>
  <c r="J356" s="1"/>
  <c r="K356"/>
  <c r="M356"/>
  <c r="L356"/>
  <c r="N356" s="1"/>
  <c r="E357"/>
  <c r="F357"/>
  <c r="G357"/>
  <c r="H357"/>
  <c r="I357" s="1"/>
  <c r="J357" s="1"/>
  <c r="K357"/>
  <c r="M357"/>
  <c r="L357"/>
  <c r="N357" s="1"/>
  <c r="E358"/>
  <c r="F358"/>
  <c r="G358"/>
  <c r="H358" s="1"/>
  <c r="I358" s="1"/>
  <c r="J358" s="1"/>
  <c r="K358"/>
  <c r="M358"/>
  <c r="E359"/>
  <c r="F359"/>
  <c r="G359"/>
  <c r="H359"/>
  <c r="I359" s="1"/>
  <c r="J359" s="1"/>
  <c r="K359"/>
  <c r="M359"/>
  <c r="L359"/>
  <c r="N359" s="1"/>
  <c r="E360"/>
  <c r="F360"/>
  <c r="G360"/>
  <c r="H360"/>
  <c r="I360" s="1"/>
  <c r="J360" s="1"/>
  <c r="K360"/>
  <c r="M360"/>
  <c r="L360"/>
  <c r="N360" s="1"/>
  <c r="E361"/>
  <c r="F361"/>
  <c r="G361"/>
  <c r="H361"/>
  <c r="I361"/>
  <c r="J361"/>
  <c r="K361"/>
  <c r="M361"/>
  <c r="L361"/>
  <c r="N361" s="1"/>
  <c r="E362"/>
  <c r="F362"/>
  <c r="G362"/>
  <c r="H362"/>
  <c r="I362" s="1"/>
  <c r="J362" s="1"/>
  <c r="K362"/>
  <c r="M362"/>
  <c r="L362"/>
  <c r="N362" s="1"/>
  <c r="E363"/>
  <c r="F363"/>
  <c r="G363"/>
  <c r="H363"/>
  <c r="I363" s="1"/>
  <c r="J363" s="1"/>
  <c r="K363"/>
  <c r="M363"/>
  <c r="L363"/>
  <c r="N363" s="1"/>
  <c r="E364"/>
  <c r="F364"/>
  <c r="G364"/>
  <c r="H364"/>
  <c r="I364" s="1"/>
  <c r="J364" s="1"/>
  <c r="K364"/>
  <c r="M364"/>
  <c r="L364"/>
  <c r="N364" s="1"/>
  <c r="E365"/>
  <c r="F365"/>
  <c r="G365"/>
  <c r="H365"/>
  <c r="I365" s="1"/>
  <c r="J365" s="1"/>
  <c r="K365"/>
  <c r="M365"/>
  <c r="L365"/>
  <c r="N365" s="1"/>
  <c r="E366"/>
  <c r="F366"/>
  <c r="G366"/>
  <c r="H366"/>
  <c r="I366" s="1"/>
  <c r="J366" s="1"/>
  <c r="K366"/>
  <c r="M366"/>
  <c r="L366"/>
  <c r="N366" s="1"/>
  <c r="E367"/>
  <c r="F367"/>
  <c r="G367"/>
  <c r="H367"/>
  <c r="I367" s="1"/>
  <c r="J367" s="1"/>
  <c r="K367"/>
  <c r="M367"/>
  <c r="L367"/>
  <c r="N367" s="1"/>
  <c r="E368"/>
  <c r="F368"/>
  <c r="G368"/>
  <c r="H368"/>
  <c r="I368" s="1"/>
  <c r="J368" s="1"/>
  <c r="K368"/>
  <c r="M368"/>
  <c r="L368"/>
  <c r="N368" s="1"/>
  <c r="E369"/>
  <c r="F369"/>
  <c r="G369"/>
  <c r="H369"/>
  <c r="I369" s="1"/>
  <c r="J369" s="1"/>
  <c r="K369"/>
  <c r="M369"/>
  <c r="L369"/>
  <c r="N369" s="1"/>
  <c r="E370"/>
  <c r="F370"/>
  <c r="G370"/>
  <c r="H370" s="1"/>
  <c r="I370" s="1"/>
  <c r="J370" s="1"/>
  <c r="K370"/>
  <c r="M370"/>
  <c r="L370"/>
  <c r="N370" s="1"/>
  <c r="E371"/>
  <c r="F371"/>
  <c r="G371"/>
  <c r="H371"/>
  <c r="I371" s="1"/>
  <c r="J371" s="1"/>
  <c r="K371"/>
  <c r="M371"/>
  <c r="L371"/>
  <c r="N371" s="1"/>
  <c r="E372"/>
  <c r="F372"/>
  <c r="G372"/>
  <c r="H372"/>
  <c r="I372" s="1"/>
  <c r="J372" s="1"/>
  <c r="K372"/>
  <c r="M372"/>
  <c r="L372"/>
  <c r="N372" s="1"/>
  <c r="E373"/>
  <c r="F373"/>
  <c r="G373"/>
  <c r="H373"/>
  <c r="I373" s="1"/>
  <c r="J373" s="1"/>
  <c r="K373"/>
  <c r="M373"/>
  <c r="L373"/>
  <c r="N373" s="1"/>
  <c r="E374"/>
  <c r="F374"/>
  <c r="G374"/>
  <c r="H374"/>
  <c r="I374" s="1"/>
  <c r="J374" s="1"/>
  <c r="K374"/>
  <c r="M374"/>
  <c r="L374"/>
  <c r="N374" s="1"/>
  <c r="E375"/>
  <c r="F375"/>
  <c r="G375"/>
  <c r="H375" s="1"/>
  <c r="I375" s="1"/>
  <c r="J375" s="1"/>
  <c r="K375"/>
  <c r="M375"/>
  <c r="L375"/>
  <c r="N375" s="1"/>
  <c r="E376"/>
  <c r="F376"/>
  <c r="G376"/>
  <c r="H376"/>
  <c r="I376" s="1"/>
  <c r="J376" s="1"/>
  <c r="K376"/>
  <c r="M376"/>
  <c r="L376"/>
  <c r="N376" s="1"/>
  <c r="E377"/>
  <c r="F377"/>
  <c r="G377"/>
  <c r="H377"/>
  <c r="I377" s="1"/>
  <c r="J377" s="1"/>
  <c r="K377"/>
  <c r="M377"/>
  <c r="L377"/>
  <c r="N377" s="1"/>
  <c r="E378"/>
  <c r="F378"/>
  <c r="G378"/>
  <c r="H378"/>
  <c r="I378" s="1"/>
  <c r="J378" s="1"/>
  <c r="K378"/>
  <c r="M378"/>
  <c r="L378"/>
  <c r="N378" s="1"/>
  <c r="E379"/>
  <c r="F379"/>
  <c r="G379"/>
  <c r="H379"/>
  <c r="I379" s="1"/>
  <c r="J379" s="1"/>
  <c r="K379"/>
  <c r="M379"/>
  <c r="L379"/>
  <c r="N379" s="1"/>
  <c r="E380"/>
  <c r="F380"/>
  <c r="G380"/>
  <c r="H380"/>
  <c r="I380" s="1"/>
  <c r="J380" s="1"/>
  <c r="K380"/>
  <c r="M380"/>
  <c r="L380"/>
  <c r="N380" s="1"/>
  <c r="E381"/>
  <c r="F381"/>
  <c r="G381"/>
  <c r="H381"/>
  <c r="I381" s="1"/>
  <c r="J381" s="1"/>
  <c r="K381"/>
  <c r="M381"/>
  <c r="L381"/>
  <c r="N381" s="1"/>
  <c r="E382"/>
  <c r="F382"/>
  <c r="G382"/>
  <c r="H382"/>
  <c r="I382" s="1"/>
  <c r="J382" s="1"/>
  <c r="K382"/>
  <c r="M382"/>
  <c r="L382"/>
  <c r="N382" s="1"/>
  <c r="E383"/>
  <c r="F383"/>
  <c r="G383"/>
  <c r="H383" s="1"/>
  <c r="I383" s="1"/>
  <c r="K383"/>
  <c r="M383"/>
  <c r="E384"/>
  <c r="F384"/>
  <c r="G384"/>
  <c r="H384"/>
  <c r="I384" s="1"/>
  <c r="J384" s="1"/>
  <c r="K384"/>
  <c r="M384"/>
  <c r="L384"/>
  <c r="N384" s="1"/>
  <c r="E385"/>
  <c r="F385"/>
  <c r="G385"/>
  <c r="H385" s="1"/>
  <c r="I385" s="1"/>
  <c r="J385" s="1"/>
  <c r="K385"/>
  <c r="M385"/>
  <c r="E386"/>
  <c r="F386"/>
  <c r="G386"/>
  <c r="H386"/>
  <c r="I386" s="1"/>
  <c r="J386" s="1"/>
  <c r="K386"/>
  <c r="M386"/>
  <c r="L386"/>
  <c r="N386" s="1"/>
  <c r="E387"/>
  <c r="F387"/>
  <c r="G387"/>
  <c r="H387" s="1"/>
  <c r="I387" s="1"/>
  <c r="J387" s="1"/>
  <c r="K387"/>
  <c r="M387"/>
  <c r="E388"/>
  <c r="F388"/>
  <c r="G388"/>
  <c r="H388"/>
  <c r="I388" s="1"/>
  <c r="J388" s="1"/>
  <c r="K388"/>
  <c r="L388"/>
  <c r="N388" s="1"/>
  <c r="M388"/>
  <c r="E389"/>
  <c r="F389"/>
  <c r="G389"/>
  <c r="H389" s="1"/>
  <c r="I389" s="1"/>
  <c r="K389"/>
  <c r="M389"/>
  <c r="E390"/>
  <c r="F390"/>
  <c r="G390"/>
  <c r="H390"/>
  <c r="I390" s="1"/>
  <c r="J390" s="1"/>
  <c r="K390"/>
  <c r="M390"/>
  <c r="L390"/>
  <c r="N390" s="1"/>
  <c r="E391"/>
  <c r="F391"/>
  <c r="G391"/>
  <c r="H391" s="1"/>
  <c r="I391" s="1"/>
  <c r="K391"/>
  <c r="M391"/>
  <c r="E392"/>
  <c r="F392"/>
  <c r="G392"/>
  <c r="H392"/>
  <c r="I392" s="1"/>
  <c r="J392" s="1"/>
  <c r="K392"/>
  <c r="L392"/>
  <c r="M392"/>
  <c r="N392"/>
  <c r="E393"/>
  <c r="F393"/>
  <c r="G393"/>
  <c r="H393" s="1"/>
  <c r="I393" s="1"/>
  <c r="K393"/>
  <c r="M393"/>
  <c r="E394"/>
  <c r="F394"/>
  <c r="G394"/>
  <c r="H394"/>
  <c r="I394" s="1"/>
  <c r="J394" s="1"/>
  <c r="K394"/>
  <c r="M394"/>
  <c r="L394"/>
  <c r="N394" s="1"/>
  <c r="E395"/>
  <c r="F395"/>
  <c r="G395"/>
  <c r="H395" s="1"/>
  <c r="I395" s="1"/>
  <c r="K395"/>
  <c r="M395"/>
  <c r="E396"/>
  <c r="F396"/>
  <c r="G396"/>
  <c r="H396"/>
  <c r="I396" s="1"/>
  <c r="J396" s="1"/>
  <c r="K396"/>
  <c r="L396"/>
  <c r="N396" s="1"/>
  <c r="M396"/>
  <c r="E397"/>
  <c r="F397"/>
  <c r="G397"/>
  <c r="H397" s="1"/>
  <c r="I397" s="1"/>
  <c r="K397"/>
  <c r="M397"/>
  <c r="E398"/>
  <c r="F398"/>
  <c r="G398"/>
  <c r="H398"/>
  <c r="I398" s="1"/>
  <c r="J398" s="1"/>
  <c r="K398"/>
  <c r="M398"/>
  <c r="L398"/>
  <c r="N398" s="1"/>
  <c r="E399"/>
  <c r="F399"/>
  <c r="G399"/>
  <c r="H399" s="1"/>
  <c r="I399" s="1"/>
  <c r="J399" s="1"/>
  <c r="K399"/>
  <c r="M399"/>
  <c r="E400"/>
  <c r="F400"/>
  <c r="G400"/>
  <c r="H400"/>
  <c r="I400" s="1"/>
  <c r="J400" s="1"/>
  <c r="K400"/>
  <c r="M400"/>
  <c r="L400"/>
  <c r="N400" s="1"/>
  <c r="E401"/>
  <c r="F401"/>
  <c r="G401"/>
  <c r="H401" s="1"/>
  <c r="I401" s="1"/>
  <c r="J401" s="1"/>
  <c r="K401"/>
  <c r="M401"/>
  <c r="E402"/>
  <c r="F402"/>
  <c r="G402"/>
  <c r="H402"/>
  <c r="I402" s="1"/>
  <c r="J402" s="1"/>
  <c r="K402"/>
  <c r="M402"/>
  <c r="L402"/>
  <c r="N402" s="1"/>
  <c r="E403"/>
  <c r="F403"/>
  <c r="G403"/>
  <c r="H403" s="1"/>
  <c r="I403" s="1"/>
  <c r="K403"/>
  <c r="M403"/>
  <c r="E404"/>
  <c r="F404"/>
  <c r="G404"/>
  <c r="H404"/>
  <c r="I404" s="1"/>
  <c r="J404" s="1"/>
  <c r="K404"/>
  <c r="M404"/>
  <c r="L404"/>
  <c r="N404" s="1"/>
  <c r="E405"/>
  <c r="F405"/>
  <c r="G405"/>
  <c r="H405" s="1"/>
  <c r="I405" s="1"/>
  <c r="K405"/>
  <c r="M405"/>
  <c r="E406"/>
  <c r="F406"/>
  <c r="G406"/>
  <c r="H406"/>
  <c r="I406" s="1"/>
  <c r="J406" s="1"/>
  <c r="K406"/>
  <c r="M406"/>
  <c r="L406"/>
  <c r="N406" s="1"/>
  <c r="E407"/>
  <c r="F407"/>
  <c r="G407"/>
  <c r="H407" s="1"/>
  <c r="I407" s="1"/>
  <c r="K407"/>
  <c r="M407"/>
  <c r="E408"/>
  <c r="F408"/>
  <c r="G408"/>
  <c r="H408"/>
  <c r="I408" s="1"/>
  <c r="J408" s="1"/>
  <c r="K408"/>
  <c r="L408"/>
  <c r="M408"/>
  <c r="N408"/>
  <c r="E409"/>
  <c r="F409"/>
  <c r="G409"/>
  <c r="H409" s="1"/>
  <c r="I409" s="1"/>
  <c r="K409"/>
  <c r="M409"/>
  <c r="E410"/>
  <c r="F410"/>
  <c r="G410"/>
  <c r="H410"/>
  <c r="I410" s="1"/>
  <c r="J410" s="1"/>
  <c r="K410"/>
  <c r="M410"/>
  <c r="L410"/>
  <c r="N410" s="1"/>
  <c r="E411"/>
  <c r="F411"/>
  <c r="G411"/>
  <c r="H411" s="1"/>
  <c r="I411" s="1"/>
  <c r="J411" s="1"/>
  <c r="K411"/>
  <c r="M411"/>
  <c r="E412"/>
  <c r="F412"/>
  <c r="G412"/>
  <c r="H412"/>
  <c r="I412" s="1"/>
  <c r="J412" s="1"/>
  <c r="K412"/>
  <c r="L412"/>
  <c r="N412" s="1"/>
  <c r="M412"/>
  <c r="E413"/>
  <c r="F413"/>
  <c r="G413"/>
  <c r="H413" s="1"/>
  <c r="I413" s="1"/>
  <c r="K413"/>
  <c r="M413"/>
  <c r="E414"/>
  <c r="F414"/>
  <c r="G414"/>
  <c r="H414"/>
  <c r="I414" s="1"/>
  <c r="J414" s="1"/>
  <c r="K414"/>
  <c r="M414"/>
  <c r="L414"/>
  <c r="N414" s="1"/>
  <c r="E415"/>
  <c r="F415"/>
  <c r="G415"/>
  <c r="H415" s="1"/>
  <c r="I415" s="1"/>
  <c r="K415"/>
  <c r="M415"/>
  <c r="E416"/>
  <c r="F416"/>
  <c r="G416"/>
  <c r="H416"/>
  <c r="I416" s="1"/>
  <c r="J416" s="1"/>
  <c r="K416"/>
  <c r="L416"/>
  <c r="M416"/>
  <c r="N416"/>
  <c r="E417"/>
  <c r="F417"/>
  <c r="G417"/>
  <c r="H417" s="1"/>
  <c r="I417" s="1"/>
  <c r="K417"/>
  <c r="M417"/>
  <c r="E418"/>
  <c r="F418"/>
  <c r="G418"/>
  <c r="H418"/>
  <c r="I418" s="1"/>
  <c r="J418" s="1"/>
  <c r="K418"/>
  <c r="M418"/>
  <c r="L418"/>
  <c r="N418" s="1"/>
  <c r="E419"/>
  <c r="F419"/>
  <c r="G419"/>
  <c r="H419" s="1"/>
  <c r="I419" s="1"/>
  <c r="K419"/>
  <c r="M419"/>
  <c r="E420"/>
  <c r="F420"/>
  <c r="G420"/>
  <c r="H420"/>
  <c r="I420" s="1"/>
  <c r="J420" s="1"/>
  <c r="K420"/>
  <c r="L420"/>
  <c r="N420" s="1"/>
  <c r="M420"/>
  <c r="E421"/>
  <c r="F421"/>
  <c r="G421"/>
  <c r="H421" s="1"/>
  <c r="I421" s="1"/>
  <c r="K421"/>
  <c r="M421"/>
  <c r="E422"/>
  <c r="F422"/>
  <c r="G422"/>
  <c r="H422"/>
  <c r="I422" s="1"/>
  <c r="J422" s="1"/>
  <c r="K422"/>
  <c r="M422"/>
  <c r="L422"/>
  <c r="N422" s="1"/>
  <c r="E423"/>
  <c r="F423"/>
  <c r="G423"/>
  <c r="H423" s="1"/>
  <c r="I423" s="1"/>
  <c r="K423"/>
  <c r="M423"/>
  <c r="E424"/>
  <c r="F424"/>
  <c r="G424"/>
  <c r="H424"/>
  <c r="I424" s="1"/>
  <c r="J424" s="1"/>
  <c r="K424"/>
  <c r="M424"/>
  <c r="L424"/>
  <c r="N424" s="1"/>
  <c r="E425"/>
  <c r="F425"/>
  <c r="G425"/>
  <c r="H425" s="1"/>
  <c r="I425" s="1"/>
  <c r="K425"/>
  <c r="M425"/>
  <c r="E426"/>
  <c r="F426"/>
  <c r="G426"/>
  <c r="H426"/>
  <c r="I426" s="1"/>
  <c r="J426" s="1"/>
  <c r="K426"/>
  <c r="M426"/>
  <c r="L426"/>
  <c r="N426" s="1"/>
  <c r="E427"/>
  <c r="F427"/>
  <c r="G427"/>
  <c r="H427" s="1"/>
  <c r="I427" s="1"/>
  <c r="J427" s="1"/>
  <c r="K427"/>
  <c r="M427"/>
  <c r="E428"/>
  <c r="F428"/>
  <c r="G428"/>
  <c r="H428"/>
  <c r="I428" s="1"/>
  <c r="J428" s="1"/>
  <c r="K428"/>
  <c r="L428"/>
  <c r="M428"/>
  <c r="N428"/>
  <c r="E429"/>
  <c r="F429"/>
  <c r="G429"/>
  <c r="H429" s="1"/>
  <c r="I429" s="1"/>
  <c r="K429"/>
  <c r="M429"/>
  <c r="E430"/>
  <c r="F430"/>
  <c r="G430"/>
  <c r="H430"/>
  <c r="I430" s="1"/>
  <c r="J430" s="1"/>
  <c r="K430"/>
  <c r="M430"/>
  <c r="L430"/>
  <c r="N430" s="1"/>
  <c r="E431"/>
  <c r="F431"/>
  <c r="G431"/>
  <c r="H431" s="1"/>
  <c r="I431" s="1"/>
  <c r="J431" s="1"/>
  <c r="K431"/>
  <c r="M431"/>
  <c r="E432"/>
  <c r="F432"/>
  <c r="G432"/>
  <c r="H432"/>
  <c r="I432" s="1"/>
  <c r="J432" s="1"/>
  <c r="K432"/>
  <c r="M432"/>
  <c r="L432"/>
  <c r="N432" s="1"/>
  <c r="E433"/>
  <c r="F433"/>
  <c r="G433"/>
  <c r="H433" s="1"/>
  <c r="I433" s="1"/>
  <c r="K433"/>
  <c r="M433"/>
  <c r="E434"/>
  <c r="F434"/>
  <c r="G434"/>
  <c r="H434"/>
  <c r="I434" s="1"/>
  <c r="J434" s="1"/>
  <c r="K434"/>
  <c r="M434"/>
  <c r="L434"/>
  <c r="N434" s="1"/>
  <c r="E435"/>
  <c r="F435"/>
  <c r="G435"/>
  <c r="H435" s="1"/>
  <c r="I435" s="1"/>
  <c r="J435" s="1"/>
  <c r="K435"/>
  <c r="M435"/>
  <c r="E436"/>
  <c r="F436"/>
  <c r="G436"/>
  <c r="H436"/>
  <c r="I436" s="1"/>
  <c r="J436" s="1"/>
  <c r="K436"/>
  <c r="M436"/>
  <c r="L436"/>
  <c r="N436" s="1"/>
  <c r="E437"/>
  <c r="F437"/>
  <c r="G437"/>
  <c r="H437" s="1"/>
  <c r="I437" s="1"/>
  <c r="J437" s="1"/>
  <c r="K437"/>
  <c r="M437"/>
  <c r="E438"/>
  <c r="F438"/>
  <c r="G438"/>
  <c r="H438"/>
  <c r="I438" s="1"/>
  <c r="J438" s="1"/>
  <c r="K438"/>
  <c r="M438"/>
  <c r="L438"/>
  <c r="N438" s="1"/>
  <c r="E439"/>
  <c r="F439"/>
  <c r="G439"/>
  <c r="H439" s="1"/>
  <c r="I439" s="1"/>
  <c r="J439" s="1"/>
  <c r="K439"/>
  <c r="M439"/>
  <c r="D9"/>
  <c r="L439" l="1"/>
  <c r="N439" s="1"/>
  <c r="L431"/>
  <c r="N431" s="1"/>
  <c r="L423"/>
  <c r="N423" s="1"/>
  <c r="L419"/>
  <c r="N419" s="1"/>
  <c r="L415"/>
  <c r="N415" s="1"/>
  <c r="L411"/>
  <c r="N411" s="1"/>
  <c r="L407"/>
  <c r="N407" s="1"/>
  <c r="L403"/>
  <c r="N403" s="1"/>
  <c r="L399"/>
  <c r="N399" s="1"/>
  <c r="L395"/>
  <c r="N395" s="1"/>
  <c r="L391"/>
  <c r="N391" s="1"/>
  <c r="L387"/>
  <c r="N387" s="1"/>
  <c r="L383"/>
  <c r="N383" s="1"/>
  <c r="L358"/>
  <c r="N358" s="1"/>
  <c r="L348"/>
  <c r="N348" s="1"/>
  <c r="L344"/>
  <c r="N344" s="1"/>
  <c r="L340"/>
  <c r="N340" s="1"/>
  <c r="L336"/>
  <c r="N336" s="1"/>
  <c r="L332"/>
  <c r="N332" s="1"/>
  <c r="L328"/>
  <c r="N328" s="1"/>
  <c r="L324"/>
  <c r="N324" s="1"/>
  <c r="L320"/>
  <c r="N320" s="1"/>
  <c r="L316"/>
  <c r="N316" s="1"/>
  <c r="L312"/>
  <c r="N312" s="1"/>
  <c r="L308"/>
  <c r="N308" s="1"/>
  <c r="L304"/>
  <c r="N304" s="1"/>
  <c r="L300"/>
  <c r="N300" s="1"/>
  <c r="L296"/>
  <c r="N296" s="1"/>
  <c r="L292"/>
  <c r="N292" s="1"/>
  <c r="L288"/>
  <c r="N288" s="1"/>
  <c r="L284"/>
  <c r="N284" s="1"/>
  <c r="L280"/>
  <c r="N280" s="1"/>
  <c r="L276"/>
  <c r="N276" s="1"/>
  <c r="L272"/>
  <c r="N272" s="1"/>
  <c r="L268"/>
  <c r="N268" s="1"/>
  <c r="L264"/>
  <c r="N264" s="1"/>
  <c r="L260"/>
  <c r="N260" s="1"/>
  <c r="L256"/>
  <c r="N256" s="1"/>
  <c r="L252"/>
  <c r="N252" s="1"/>
  <c r="L248"/>
  <c r="N248" s="1"/>
  <c r="L244"/>
  <c r="N244" s="1"/>
  <c r="L240"/>
  <c r="N240" s="1"/>
  <c r="L236"/>
  <c r="N236" s="1"/>
  <c r="L232"/>
  <c r="N232" s="1"/>
  <c r="L228"/>
  <c r="N228" s="1"/>
  <c r="L224"/>
  <c r="N224" s="1"/>
  <c r="L220"/>
  <c r="N220" s="1"/>
  <c r="L212"/>
  <c r="N212" s="1"/>
  <c r="L208"/>
  <c r="N208" s="1"/>
  <c r="L204"/>
  <c r="N204" s="1"/>
  <c r="L200"/>
  <c r="N200" s="1"/>
  <c r="L196"/>
  <c r="N196" s="1"/>
  <c r="L192"/>
  <c r="N192" s="1"/>
  <c r="L188"/>
  <c r="N188" s="1"/>
  <c r="L184"/>
  <c r="N184" s="1"/>
  <c r="L180"/>
  <c r="N180" s="1"/>
  <c r="L176"/>
  <c r="N176" s="1"/>
  <c r="L172"/>
  <c r="N172" s="1"/>
  <c r="L168"/>
  <c r="N168" s="1"/>
  <c r="L164"/>
  <c r="N164" s="1"/>
  <c r="L160"/>
  <c r="N160" s="1"/>
  <c r="L156"/>
  <c r="N156" s="1"/>
  <c r="L152"/>
  <c r="N152" s="1"/>
  <c r="L148"/>
  <c r="N148" s="1"/>
  <c r="L144"/>
  <c r="N144" s="1"/>
  <c r="L140"/>
  <c r="N140" s="1"/>
  <c r="L136"/>
  <c r="N136" s="1"/>
  <c r="L132"/>
  <c r="N132" s="1"/>
  <c r="L128"/>
  <c r="N128" s="1"/>
  <c r="L124"/>
  <c r="N124" s="1"/>
  <c r="L120"/>
  <c r="N120" s="1"/>
  <c r="L112"/>
  <c r="N112" s="1"/>
  <c r="L108"/>
  <c r="N108" s="1"/>
  <c r="L104"/>
  <c r="N104" s="1"/>
  <c r="L100"/>
  <c r="N100" s="1"/>
  <c r="L96"/>
  <c r="N96" s="1"/>
  <c r="L92"/>
  <c r="N92" s="1"/>
  <c r="L88"/>
  <c r="N88" s="1"/>
  <c r="L84"/>
  <c r="N84" s="1"/>
  <c r="L80"/>
  <c r="N80" s="1"/>
  <c r="L76"/>
  <c r="N76" s="1"/>
  <c r="L72"/>
  <c r="N72" s="1"/>
  <c r="L68"/>
  <c r="N68" s="1"/>
  <c r="L64"/>
  <c r="N64" s="1"/>
  <c r="L60"/>
  <c r="N60" s="1"/>
  <c r="L48"/>
  <c r="N48" s="1"/>
  <c r="L44"/>
  <c r="N44" s="1"/>
  <c r="L40"/>
  <c r="N40" s="1"/>
  <c r="L36"/>
  <c r="N36" s="1"/>
  <c r="L32"/>
  <c r="N32" s="1"/>
  <c r="L28"/>
  <c r="N28" s="1"/>
  <c r="L24"/>
  <c r="N24" s="1"/>
  <c r="L435"/>
  <c r="N435" s="1"/>
  <c r="L427"/>
  <c r="N427" s="1"/>
  <c r="L437"/>
  <c r="N437" s="1"/>
  <c r="L433"/>
  <c r="N433" s="1"/>
  <c r="L429"/>
  <c r="N429" s="1"/>
  <c r="L425"/>
  <c r="N425" s="1"/>
  <c r="L421"/>
  <c r="N421" s="1"/>
  <c r="L417"/>
  <c r="N417" s="1"/>
  <c r="L413"/>
  <c r="N413" s="1"/>
  <c r="L409"/>
  <c r="N409" s="1"/>
  <c r="L405"/>
  <c r="N405" s="1"/>
  <c r="L401"/>
  <c r="N401" s="1"/>
  <c r="L397"/>
  <c r="N397" s="1"/>
  <c r="L393"/>
  <c r="N393" s="1"/>
  <c r="L389"/>
  <c r="N389" s="1"/>
  <c r="L385"/>
  <c r="N385" s="1"/>
  <c r="L350"/>
  <c r="N350" s="1"/>
  <c r="L346"/>
  <c r="N346" s="1"/>
  <c r="L342"/>
  <c r="N342" s="1"/>
  <c r="L338"/>
  <c r="N338" s="1"/>
  <c r="L334"/>
  <c r="N334" s="1"/>
  <c r="L330"/>
  <c r="N330" s="1"/>
  <c r="L326"/>
  <c r="N326" s="1"/>
  <c r="L322"/>
  <c r="N322" s="1"/>
  <c r="L318"/>
  <c r="N318" s="1"/>
  <c r="L314"/>
  <c r="N314" s="1"/>
  <c r="L310"/>
  <c r="N310" s="1"/>
  <c r="L306"/>
  <c r="N306" s="1"/>
  <c r="L302"/>
  <c r="N302" s="1"/>
  <c r="L298"/>
  <c r="N298" s="1"/>
  <c r="L294"/>
  <c r="N294" s="1"/>
  <c r="L290"/>
  <c r="N290" s="1"/>
  <c r="L286"/>
  <c r="N286" s="1"/>
  <c r="L282"/>
  <c r="N282" s="1"/>
  <c r="L278"/>
  <c r="N278" s="1"/>
  <c r="L274"/>
  <c r="N274" s="1"/>
  <c r="L270"/>
  <c r="N270" s="1"/>
  <c r="L266"/>
  <c r="N266" s="1"/>
  <c r="L262"/>
  <c r="N262" s="1"/>
  <c r="L258"/>
  <c r="N258" s="1"/>
  <c r="L254"/>
  <c r="N254" s="1"/>
  <c r="L250"/>
  <c r="N250" s="1"/>
  <c r="L246"/>
  <c r="N246" s="1"/>
  <c r="L242"/>
  <c r="N242" s="1"/>
  <c r="L238"/>
  <c r="N238" s="1"/>
  <c r="L234"/>
  <c r="N234" s="1"/>
  <c r="L230"/>
  <c r="N230" s="1"/>
  <c r="L226"/>
  <c r="N226" s="1"/>
  <c r="L222"/>
  <c r="N222" s="1"/>
  <c r="L210"/>
  <c r="N210" s="1"/>
  <c r="L206"/>
  <c r="N206" s="1"/>
  <c r="L202"/>
  <c r="N202" s="1"/>
  <c r="L198"/>
  <c r="N198" s="1"/>
  <c r="L194"/>
  <c r="N194" s="1"/>
  <c r="L190"/>
  <c r="N190" s="1"/>
  <c r="L186"/>
  <c r="N186" s="1"/>
  <c r="L182"/>
  <c r="N182" s="1"/>
  <c r="L178"/>
  <c r="N178" s="1"/>
  <c r="L174"/>
  <c r="N174" s="1"/>
  <c r="L170"/>
  <c r="N170" s="1"/>
  <c r="L166"/>
  <c r="N166" s="1"/>
  <c r="L162"/>
  <c r="N162" s="1"/>
  <c r="L158"/>
  <c r="N158" s="1"/>
  <c r="L154"/>
  <c r="N154" s="1"/>
  <c r="L150"/>
  <c r="N150" s="1"/>
  <c r="L146"/>
  <c r="N146" s="1"/>
  <c r="L142"/>
  <c r="N142" s="1"/>
  <c r="L138"/>
  <c r="N138" s="1"/>
  <c r="L134"/>
  <c r="N134" s="1"/>
  <c r="L130"/>
  <c r="N130" s="1"/>
  <c r="L126"/>
  <c r="N126" s="1"/>
  <c r="L122"/>
  <c r="N122" s="1"/>
  <c r="L118"/>
  <c r="N118" s="1"/>
  <c r="L110"/>
  <c r="N110" s="1"/>
  <c r="L106"/>
  <c r="N106" s="1"/>
  <c r="L102"/>
  <c r="N102" s="1"/>
  <c r="L98"/>
  <c r="N98" s="1"/>
  <c r="L94"/>
  <c r="N94" s="1"/>
  <c r="L90"/>
  <c r="N90" s="1"/>
  <c r="L86"/>
  <c r="N86" s="1"/>
  <c r="L82"/>
  <c r="N82" s="1"/>
  <c r="L78"/>
  <c r="N78" s="1"/>
  <c r="L74"/>
  <c r="N74" s="1"/>
  <c r="L70"/>
  <c r="N70" s="1"/>
  <c r="L66"/>
  <c r="N66" s="1"/>
  <c r="L62"/>
  <c r="N62" s="1"/>
  <c r="L58"/>
  <c r="N58" s="1"/>
  <c r="L50"/>
  <c r="N50" s="1"/>
  <c r="L46"/>
  <c r="N46" s="1"/>
  <c r="L42"/>
  <c r="N42" s="1"/>
  <c r="L38"/>
  <c r="N38" s="1"/>
  <c r="L34"/>
  <c r="N34" s="1"/>
  <c r="L30"/>
  <c r="N30" s="1"/>
  <c r="L26"/>
  <c r="N26" s="1"/>
  <c r="L22"/>
  <c r="N22" s="1"/>
  <c r="L16"/>
  <c r="N16" s="1"/>
  <c r="H216"/>
  <c r="I216" s="1"/>
  <c r="J216"/>
  <c r="J350"/>
  <c r="J348"/>
  <c r="J346"/>
  <c r="J344"/>
  <c r="J342"/>
  <c r="J340"/>
  <c r="J338"/>
  <c r="J336"/>
  <c r="J334"/>
  <c r="J332"/>
  <c r="J330"/>
  <c r="J328"/>
  <c r="J326"/>
  <c r="J324"/>
  <c r="J322"/>
  <c r="J320"/>
  <c r="J318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L216"/>
  <c r="N216" s="1"/>
  <c r="H218"/>
  <c r="I218" s="1"/>
  <c r="J218" s="1"/>
  <c r="H214"/>
  <c r="I214" s="1"/>
  <c r="J214" s="1"/>
  <c r="J433"/>
  <c r="J429"/>
  <c r="J425"/>
  <c r="J423"/>
  <c r="J421"/>
  <c r="J419"/>
  <c r="J417"/>
  <c r="J415"/>
  <c r="J413"/>
  <c r="J409"/>
  <c r="J407"/>
  <c r="J405"/>
  <c r="J403"/>
  <c r="J397"/>
  <c r="J395"/>
  <c r="J393"/>
  <c r="J391"/>
  <c r="J389"/>
  <c r="J383"/>
  <c r="L218"/>
  <c r="N218" s="1"/>
  <c r="L214"/>
  <c r="N214" s="1"/>
  <c r="J212"/>
  <c r="J210"/>
  <c r="J208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2"/>
  <c r="J110"/>
  <c r="J108"/>
  <c r="J106"/>
  <c r="J104"/>
  <c r="J102"/>
  <c r="J100"/>
  <c r="J98"/>
  <c r="J96"/>
  <c r="J94"/>
  <c r="J92"/>
  <c r="J90"/>
  <c r="J88"/>
  <c r="J86"/>
  <c r="J84"/>
  <c r="J82"/>
  <c r="J80"/>
  <c r="J76"/>
  <c r="J74"/>
  <c r="J72"/>
  <c r="J70"/>
  <c r="J68"/>
  <c r="J64"/>
  <c r="J62"/>
  <c r="J50"/>
  <c r="J44"/>
  <c r="J42"/>
  <c r="J40"/>
  <c r="J38"/>
  <c r="J36"/>
  <c r="J34"/>
  <c r="J32"/>
  <c r="J30"/>
  <c r="J28"/>
  <c r="J26"/>
  <c r="J24"/>
  <c r="J22"/>
  <c r="E11" l="1"/>
  <c r="K11" l="1"/>
  <c r="G11"/>
  <c r="F11"/>
  <c r="K8" l="1"/>
  <c r="K9"/>
  <c r="M11"/>
  <c r="L11"/>
  <c r="H11"/>
  <c r="I11" s="1"/>
  <c r="J11" s="1"/>
  <c r="M8" l="1"/>
  <c r="M9"/>
  <c r="N11"/>
  <c r="L8"/>
  <c r="L9"/>
  <c r="N8" l="1"/>
  <c r="N9"/>
</calcChain>
</file>

<file path=xl/sharedStrings.xml><?xml version="1.0" encoding="utf-8"?>
<sst xmlns="http://schemas.openxmlformats.org/spreadsheetml/2006/main" count="134" uniqueCount="103">
  <si>
    <t>Year</t>
  </si>
  <si>
    <t>Mon</t>
  </si>
  <si>
    <t>MSL</t>
  </si>
  <si>
    <t xml:space="preserve"> </t>
  </si>
  <si>
    <t>Meters on Station Datum</t>
  </si>
  <si>
    <t xml:space="preserve">                        National Ocean Service (NOAA)</t>
  </si>
  <si>
    <t xml:space="preserve">          Datum         Value  Description</t>
  </si>
  <si>
    <t xml:space="preserve">          ---------  --------  --------------------------------------</t>
  </si>
  <si>
    <t>To refer Water Level Heights to a Tidal Datum, apply the desired Datum Value.</t>
  </si>
  <si>
    <t>Click HERE for further station information including New Epoch products.</t>
  </si>
  <si>
    <t>To refer Water Level Heights to either</t>
  </si>
  <si>
    <t xml:space="preserve">   NGVD (National Geodetic Vertical Datum of 1929) or</t>
  </si>
  <si>
    <t xml:space="preserve">   NAVD (North  American   Vertical Datum of 1988), apply the values located at:</t>
  </si>
  <si>
    <t xml:space="preserve">   National Geodetic Survey</t>
  </si>
  <si>
    <t>Status:   Superceded                                        Epoch:  1960-1978</t>
  </si>
  <si>
    <t xml:space="preserve">          NAVD                 North American Vertical Datum</t>
  </si>
  <si>
    <t>year (frac)</t>
  </si>
  <si>
    <t>month frac =</t>
  </si>
  <si>
    <t>NOAA Mean Sea Level Datum for 1983-2001 NTDE</t>
  </si>
  <si>
    <t>Excel date</t>
  </si>
  <si>
    <t>end month</t>
  </si>
  <si>
    <t>middle mo</t>
  </si>
  <si>
    <t>diff day</t>
  </si>
  <si>
    <t>average period =</t>
  </si>
  <si>
    <t>NOAA MSL Raw (m, STND)</t>
  </si>
  <si>
    <t>NOAA MSL (m, STND)</t>
  </si>
  <si>
    <t>MSL (m, STND)</t>
  </si>
  <si>
    <t>Row Labels</t>
  </si>
  <si>
    <t>Grand Total</t>
  </si>
  <si>
    <t>average 1983-2001 NTDE =</t>
  </si>
  <si>
    <t xml:space="preserve"> Month</t>
  </si>
  <si>
    <t xml:space="preserve">  Highest</t>
  </si>
  <si>
    <t xml:space="preserve"> MHHW</t>
  </si>
  <si>
    <t xml:space="preserve"> MHW</t>
  </si>
  <si>
    <t xml:space="preserve"> MSL</t>
  </si>
  <si>
    <t xml:space="preserve"> MTL</t>
  </si>
  <si>
    <t xml:space="preserve"> MLW</t>
  </si>
  <si>
    <t xml:space="preserve"> MLLW</t>
  </si>
  <si>
    <t xml:space="preserve"> DTL</t>
  </si>
  <si>
    <t xml:space="preserve"> GT</t>
  </si>
  <si>
    <t xml:space="preserve"> MN</t>
  </si>
  <si>
    <t xml:space="preserve"> DHQ</t>
  </si>
  <si>
    <t xml:space="preserve"> DLQ</t>
  </si>
  <si>
    <t xml:space="preserve"> HWI</t>
  </si>
  <si>
    <t xml:space="preserve"> LWI</t>
  </si>
  <si>
    <t xml:space="preserve"> Lowest</t>
  </si>
  <si>
    <t xml:space="preserve"> Inferred </t>
  </si>
  <si>
    <t>Average of NOAA MSL Raw (m, STND)</t>
  </si>
  <si>
    <t>Values</t>
  </si>
  <si>
    <t>Count of NOAA MSL Raw (m, STND)</t>
  </si>
  <si>
    <t>Month</t>
  </si>
  <si>
    <t>NEW 2014</t>
  </si>
  <si>
    <t>start month</t>
  </si>
  <si>
    <t>NOAA MSL (mm, STND)</t>
  </si>
  <si>
    <t>ok</t>
  </si>
  <si>
    <t>Min =</t>
  </si>
  <si>
    <t>Max =</t>
  </si>
  <si>
    <t>Monthly Means - 9418767 North Spit, CA</t>
  </si>
  <si>
    <t>Data downloaded from NOAA COOPS (on 140623), Elev = m, datum = STND, time = LST</t>
  </si>
  <si>
    <t>Jul 15 2010 12:15        ELEVATIONS ON STATION DATUM</t>
  </si>
  <si>
    <t>Jul 15 2010 15:40        ELEVATIONS ON STATION DATUM</t>
  </si>
  <si>
    <t>Station:  9418767                                           T.M.:         0 W</t>
  </si>
  <si>
    <t>Name:     NORTH SPIT, HUMBOLDT BAY, CA                      Units:     Meters</t>
  </si>
  <si>
    <t>Status:   Accepted                                          Epoch:  1983-2001</t>
  </si>
  <si>
    <t xml:space="preserve">          MHHW          6.524  Mean Higher-High Water</t>
  </si>
  <si>
    <t xml:space="preserve">          MHHW          6.499  Mean Higher-High Water</t>
  </si>
  <si>
    <t xml:space="preserve">          MHW           6.307  Mean High Water</t>
  </si>
  <si>
    <t xml:space="preserve">          MHW           6.287  Mean High Water</t>
  </si>
  <si>
    <t xml:space="preserve">          DTL           5.479  Mean Diurnal Tide Level</t>
  </si>
  <si>
    <t xml:space="preserve">          DTL           5.442  Mean Diurnal Tide Level</t>
  </si>
  <si>
    <t xml:space="preserve">          MTL           5.562  Mean Tide Level</t>
  </si>
  <si>
    <t xml:space="preserve">          MTL           5.526  Mean Tide Level</t>
  </si>
  <si>
    <t xml:space="preserve">          MSL           5.562  Mean Sea Level</t>
  </si>
  <si>
    <t xml:space="preserve">          MSL           5.529  Mean Sea Level</t>
  </si>
  <si>
    <t xml:space="preserve">          MLW           4.817  Mean Low Water</t>
  </si>
  <si>
    <t xml:space="preserve">          MLW           4.766  Mean Low Water</t>
  </si>
  <si>
    <t xml:space="preserve">          MLLW          4.434  Mean Lower-Low Water</t>
  </si>
  <si>
    <t xml:space="preserve">          MLLW          4.386  Mean Lower-Low Water</t>
  </si>
  <si>
    <t xml:space="preserve">          GT            2.090  Great Diurnal Range</t>
  </si>
  <si>
    <t xml:space="preserve">          GT            2.113  Great Diurnal Range</t>
  </si>
  <si>
    <t xml:space="preserve">          MN            1.490  Mean Range of Tide</t>
  </si>
  <si>
    <t xml:space="preserve">          MN            1.521  Mean Range of Tide</t>
  </si>
  <si>
    <t xml:space="preserve">          DHQ           0.216  Mean Diurnal High Water Inequality</t>
  </si>
  <si>
    <t xml:space="preserve">          DHQ           0.212  Mean Diurnal High Water Inequality</t>
  </si>
  <si>
    <t xml:space="preserve">          DLQ           0.384  Mean Diurnal Low  Water Inequality</t>
  </si>
  <si>
    <t xml:space="preserve">          DLQ           0.380  Mean Diurnal Low  Water Inequality</t>
  </si>
  <si>
    <t xml:space="preserve">          HWI           7.63   Greenwich High Water Interval (in Hours)</t>
  </si>
  <si>
    <t xml:space="preserve">          HWI           7.64   Greenwich High Water Interval (in Hours)</t>
  </si>
  <si>
    <t xml:space="preserve">          LWI           1.18   Greenwich Low  Water Interval (in Hours)</t>
  </si>
  <si>
    <t xml:space="preserve">          LWI           1.28   Greenwich Low  Water Interval (in Hours)</t>
  </si>
  <si>
    <t xml:space="preserve">          NAVD          4.537  North American Vertical Datum</t>
  </si>
  <si>
    <t xml:space="preserve">          Maximum       7.397  Highest Water Level on Station Datum</t>
  </si>
  <si>
    <t xml:space="preserve">          Max Date   19830126  Date Of Highest Water Level</t>
  </si>
  <si>
    <t xml:space="preserve">          Max Time      09:00  Time Of Highest Water Level</t>
  </si>
  <si>
    <t xml:space="preserve">          Minimum       3.551  Lowest  Water Level on Station Datum</t>
  </si>
  <si>
    <t xml:space="preserve">          Min Date   19880119  Date Of Lowest Water Level</t>
  </si>
  <si>
    <t xml:space="preserve">          Min Time      18:18  Time Of Lowest Water Level</t>
  </si>
  <si>
    <t>POR: 1977 to 2013</t>
  </si>
  <si>
    <t>North Spit Monthly Mean Sea Level</t>
  </si>
  <si>
    <t>NOAA MSL Corrected for Seasonal Cycle (m, STND)</t>
  </si>
  <si>
    <t>NOAA MSL Corrected for Seasonal Cycle (mm, STND)</t>
  </si>
  <si>
    <t>Seasonal Cycle from Vlookup (m, STND)</t>
  </si>
  <si>
    <t>Mean Monthly Seasonal Cycle by Pivot Table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</si>
</sst>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 applyAlignment="1">
      <alignment horizontal="center" readingOrder="1"/>
    </xf>
    <xf numFmtId="1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Alignment="1" applyProtection="1">
      <alignment horizontal="left"/>
    </xf>
    <xf numFmtId="0" fontId="1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latin typeface="Calibri" pitchFamily="34" charset="0"/>
              </a:rPr>
              <a:t>North Spit, CA (Sta. ID: 9418767) 1977-2013 Monthly MSL</a:t>
            </a:r>
            <a:endParaRPr lang="en-US">
              <a:latin typeface="Calibri" pitchFamily="34" charset="0"/>
            </a:endParaRPr>
          </a:p>
        </c:rich>
      </c:tx>
      <c:layout>
        <c:manualLayout>
          <c:xMode val="edge"/>
          <c:yMode val="edge"/>
          <c:x val="0.17080945819863441"/>
          <c:y val="2.6238530972829712E-2"/>
        </c:manualLayout>
      </c:layout>
      <c:overlay val="1"/>
    </c:title>
    <c:plotArea>
      <c:layout>
        <c:manualLayout>
          <c:layoutTarget val="inner"/>
          <c:xMode val="edge"/>
          <c:yMode val="edge"/>
          <c:x val="8.4607263455055468E-2"/>
          <c:y val="0.10314269581119573"/>
          <c:w val="0.89927730901661007"/>
          <c:h val="0.74191107092778763"/>
        </c:manualLayout>
      </c:layout>
      <c:scatterChart>
        <c:scatterStyle val="lineMarker"/>
        <c:ser>
          <c:idx val="0"/>
          <c:order val="0"/>
          <c:tx>
            <c:v>1933-2013 Data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chemeClr val="tx1"/>
                </a:solidFill>
              </a:ln>
            </c:spPr>
            <c:trendlineType val="linear"/>
            <c:dispEq val="1"/>
            <c:trendlineLbl>
              <c:layout>
                <c:manualLayout>
                  <c:x val="-0.40962394413379977"/>
                  <c:y val="-0.33821021433748993"/>
                </c:manualLayout>
              </c:layout>
              <c:numFmt formatCode="#,##0.00" sourceLinked="0"/>
            </c:trendlineLbl>
          </c:trendline>
          <c:xVal>
            <c:numRef>
              <c:f>'NS_MSL 1977-2013'!$E$11:$E$915</c:f>
              <c:numCache>
                <c:formatCode>General</c:formatCode>
                <c:ptCount val="905"/>
                <c:pt idx="0">
                  <c:v>1977.7083333333333</c:v>
                </c:pt>
                <c:pt idx="1">
                  <c:v>1977.7916666666667</c:v>
                </c:pt>
                <c:pt idx="2">
                  <c:v>1977.875</c:v>
                </c:pt>
                <c:pt idx="3">
                  <c:v>1977.9583333333333</c:v>
                </c:pt>
                <c:pt idx="4">
                  <c:v>1978.375</c:v>
                </c:pt>
                <c:pt idx="5">
                  <c:v>1978.4583333333333</c:v>
                </c:pt>
                <c:pt idx="6">
                  <c:v>1978.5416666666667</c:v>
                </c:pt>
                <c:pt idx="7">
                  <c:v>1978.625</c:v>
                </c:pt>
                <c:pt idx="8">
                  <c:v>1978.7083333333333</c:v>
                </c:pt>
                <c:pt idx="9">
                  <c:v>1978.9583333333333</c:v>
                </c:pt>
                <c:pt idx="10">
                  <c:v>1979.0416666666667</c:v>
                </c:pt>
                <c:pt idx="11">
                  <c:v>1979.125</c:v>
                </c:pt>
                <c:pt idx="12">
                  <c:v>1979.2083333333333</c:v>
                </c:pt>
                <c:pt idx="13">
                  <c:v>1979.2916666666667</c:v>
                </c:pt>
                <c:pt idx="14">
                  <c:v>1979.375</c:v>
                </c:pt>
                <c:pt idx="15">
                  <c:v>1979.4583333333333</c:v>
                </c:pt>
                <c:pt idx="16">
                  <c:v>1979.5416666666667</c:v>
                </c:pt>
                <c:pt idx="17">
                  <c:v>1979.625</c:v>
                </c:pt>
                <c:pt idx="18">
                  <c:v>1979.7083333333333</c:v>
                </c:pt>
                <c:pt idx="19">
                  <c:v>1979.7916666666667</c:v>
                </c:pt>
                <c:pt idx="20">
                  <c:v>1979.875</c:v>
                </c:pt>
                <c:pt idx="21">
                  <c:v>1979.9583333333333</c:v>
                </c:pt>
                <c:pt idx="22">
                  <c:v>1980.0416666666667</c:v>
                </c:pt>
                <c:pt idx="23">
                  <c:v>1980.125</c:v>
                </c:pt>
                <c:pt idx="24">
                  <c:v>1980.2083333333333</c:v>
                </c:pt>
                <c:pt idx="25">
                  <c:v>1980.2916666666667</c:v>
                </c:pt>
                <c:pt idx="26">
                  <c:v>1980.375</c:v>
                </c:pt>
                <c:pt idx="27">
                  <c:v>1980.4583333333333</c:v>
                </c:pt>
                <c:pt idx="28">
                  <c:v>1980.5416666666667</c:v>
                </c:pt>
                <c:pt idx="29">
                  <c:v>1980.625</c:v>
                </c:pt>
                <c:pt idx="30">
                  <c:v>1980.7083333333333</c:v>
                </c:pt>
                <c:pt idx="31">
                  <c:v>1980.7916666666667</c:v>
                </c:pt>
                <c:pt idx="32">
                  <c:v>1980.875</c:v>
                </c:pt>
                <c:pt idx="33">
                  <c:v>1980.9583333333333</c:v>
                </c:pt>
                <c:pt idx="34">
                  <c:v>1981.0416666666667</c:v>
                </c:pt>
                <c:pt idx="35">
                  <c:v>1981.125</c:v>
                </c:pt>
                <c:pt idx="36">
                  <c:v>1981.2083333333333</c:v>
                </c:pt>
                <c:pt idx="37">
                  <c:v>1981.2916666666667</c:v>
                </c:pt>
                <c:pt idx="38">
                  <c:v>1981.375</c:v>
                </c:pt>
                <c:pt idx="39">
                  <c:v>1981.4583333333333</c:v>
                </c:pt>
                <c:pt idx="40">
                  <c:v>1981.5416666666667</c:v>
                </c:pt>
                <c:pt idx="41">
                  <c:v>1981.625</c:v>
                </c:pt>
                <c:pt idx="42">
                  <c:v>1981.7083333333333</c:v>
                </c:pt>
                <c:pt idx="43">
                  <c:v>1981.7916666666667</c:v>
                </c:pt>
                <c:pt idx="44">
                  <c:v>1981.875</c:v>
                </c:pt>
                <c:pt idx="45">
                  <c:v>1981.9583333333333</c:v>
                </c:pt>
                <c:pt idx="46">
                  <c:v>1982.0416666666667</c:v>
                </c:pt>
                <c:pt idx="47">
                  <c:v>1982.125</c:v>
                </c:pt>
                <c:pt idx="48">
                  <c:v>1982.2083333333333</c:v>
                </c:pt>
                <c:pt idx="49">
                  <c:v>1982.2916666666667</c:v>
                </c:pt>
                <c:pt idx="50">
                  <c:v>1982.375</c:v>
                </c:pt>
                <c:pt idx="51">
                  <c:v>1982.4583333333333</c:v>
                </c:pt>
                <c:pt idx="52">
                  <c:v>1982.5416666666667</c:v>
                </c:pt>
                <c:pt idx="53">
                  <c:v>1982.625</c:v>
                </c:pt>
                <c:pt idx="54">
                  <c:v>1982.7083333333333</c:v>
                </c:pt>
                <c:pt idx="55">
                  <c:v>1982.7916666666667</c:v>
                </c:pt>
                <c:pt idx="56">
                  <c:v>1982.875</c:v>
                </c:pt>
                <c:pt idx="57">
                  <c:v>1982.9583333333333</c:v>
                </c:pt>
                <c:pt idx="58">
                  <c:v>1983.0416666666667</c:v>
                </c:pt>
                <c:pt idx="59">
                  <c:v>1983.125</c:v>
                </c:pt>
                <c:pt idx="60">
                  <c:v>1983.2083333333333</c:v>
                </c:pt>
                <c:pt idx="61">
                  <c:v>1983.2916666666667</c:v>
                </c:pt>
                <c:pt idx="62">
                  <c:v>1983.375</c:v>
                </c:pt>
                <c:pt idx="63">
                  <c:v>1983.4583333333333</c:v>
                </c:pt>
                <c:pt idx="64">
                  <c:v>1983.5416666666667</c:v>
                </c:pt>
                <c:pt idx="65">
                  <c:v>1983.625</c:v>
                </c:pt>
                <c:pt idx="66">
                  <c:v>1983.7083333333333</c:v>
                </c:pt>
                <c:pt idx="67">
                  <c:v>1983.7916666666667</c:v>
                </c:pt>
                <c:pt idx="68">
                  <c:v>1983.875</c:v>
                </c:pt>
                <c:pt idx="69">
                  <c:v>1983.9583333333333</c:v>
                </c:pt>
                <c:pt idx="70">
                  <c:v>1984.0416666666667</c:v>
                </c:pt>
                <c:pt idx="71">
                  <c:v>1984.125</c:v>
                </c:pt>
                <c:pt idx="72">
                  <c:v>1984.2083333333333</c:v>
                </c:pt>
                <c:pt idx="73">
                  <c:v>1984.2916666666667</c:v>
                </c:pt>
                <c:pt idx="74">
                  <c:v>1984.375</c:v>
                </c:pt>
                <c:pt idx="75">
                  <c:v>1984.4583333333333</c:v>
                </c:pt>
                <c:pt idx="76">
                  <c:v>1984.5416666666667</c:v>
                </c:pt>
                <c:pt idx="77">
                  <c:v>1984.625</c:v>
                </c:pt>
                <c:pt idx="78">
                  <c:v>1984.7083333333333</c:v>
                </c:pt>
                <c:pt idx="79">
                  <c:v>1984.7916666666667</c:v>
                </c:pt>
                <c:pt idx="80">
                  <c:v>1984.875</c:v>
                </c:pt>
                <c:pt idx="81">
                  <c:v>1984.9583333333333</c:v>
                </c:pt>
                <c:pt idx="82">
                  <c:v>1985.0416666666667</c:v>
                </c:pt>
                <c:pt idx="83">
                  <c:v>1985.125</c:v>
                </c:pt>
                <c:pt idx="84">
                  <c:v>1985.2083333333333</c:v>
                </c:pt>
                <c:pt idx="85">
                  <c:v>1985.2916666666667</c:v>
                </c:pt>
                <c:pt idx="86">
                  <c:v>1985.375</c:v>
                </c:pt>
                <c:pt idx="87">
                  <c:v>1985.4583333333333</c:v>
                </c:pt>
                <c:pt idx="88">
                  <c:v>1985.5416666666667</c:v>
                </c:pt>
                <c:pt idx="89">
                  <c:v>1985.625</c:v>
                </c:pt>
                <c:pt idx="90">
                  <c:v>1985.7083333333333</c:v>
                </c:pt>
                <c:pt idx="91">
                  <c:v>1985.7916666666667</c:v>
                </c:pt>
                <c:pt idx="92">
                  <c:v>1985.875</c:v>
                </c:pt>
                <c:pt idx="93">
                  <c:v>1985.9583333333333</c:v>
                </c:pt>
                <c:pt idx="94">
                  <c:v>1986.0416666666667</c:v>
                </c:pt>
                <c:pt idx="95">
                  <c:v>1986.125</c:v>
                </c:pt>
                <c:pt idx="96">
                  <c:v>1986.2083333333333</c:v>
                </c:pt>
                <c:pt idx="97">
                  <c:v>1986.2916666666667</c:v>
                </c:pt>
                <c:pt idx="98">
                  <c:v>1986.375</c:v>
                </c:pt>
                <c:pt idx="99">
                  <c:v>1986.4583333333333</c:v>
                </c:pt>
                <c:pt idx="100">
                  <c:v>1986.5416666666667</c:v>
                </c:pt>
                <c:pt idx="101">
                  <c:v>1986.625</c:v>
                </c:pt>
                <c:pt idx="102">
                  <c:v>1986.7083333333333</c:v>
                </c:pt>
                <c:pt idx="103">
                  <c:v>1986.7916666666667</c:v>
                </c:pt>
                <c:pt idx="104">
                  <c:v>1986.875</c:v>
                </c:pt>
                <c:pt idx="105">
                  <c:v>1986.9583333333333</c:v>
                </c:pt>
                <c:pt idx="106">
                  <c:v>1987.0416666666667</c:v>
                </c:pt>
                <c:pt idx="107">
                  <c:v>1987.125</c:v>
                </c:pt>
                <c:pt idx="108">
                  <c:v>1987.2083333333333</c:v>
                </c:pt>
                <c:pt idx="109">
                  <c:v>1987.2916666666667</c:v>
                </c:pt>
                <c:pt idx="110">
                  <c:v>1987.375</c:v>
                </c:pt>
                <c:pt idx="111">
                  <c:v>1987.4583333333333</c:v>
                </c:pt>
                <c:pt idx="112">
                  <c:v>1987.5416666666667</c:v>
                </c:pt>
                <c:pt idx="113">
                  <c:v>1987.625</c:v>
                </c:pt>
                <c:pt idx="114">
                  <c:v>1987.7083333333333</c:v>
                </c:pt>
                <c:pt idx="115">
                  <c:v>1987.7916666666667</c:v>
                </c:pt>
                <c:pt idx="116">
                  <c:v>1987.875</c:v>
                </c:pt>
                <c:pt idx="117">
                  <c:v>1987.9583333333333</c:v>
                </c:pt>
                <c:pt idx="118">
                  <c:v>1988.0416666666667</c:v>
                </c:pt>
                <c:pt idx="119">
                  <c:v>1988.125</c:v>
                </c:pt>
                <c:pt idx="120">
                  <c:v>1988.2083333333333</c:v>
                </c:pt>
                <c:pt idx="121">
                  <c:v>1988.2916666666667</c:v>
                </c:pt>
                <c:pt idx="122">
                  <c:v>1988.375</c:v>
                </c:pt>
                <c:pt idx="123">
                  <c:v>1988.4583333333333</c:v>
                </c:pt>
                <c:pt idx="124">
                  <c:v>1988.5416666666667</c:v>
                </c:pt>
                <c:pt idx="125">
                  <c:v>1988.625</c:v>
                </c:pt>
                <c:pt idx="126">
                  <c:v>1988.7083333333333</c:v>
                </c:pt>
                <c:pt idx="127">
                  <c:v>1988.7916666666667</c:v>
                </c:pt>
                <c:pt idx="128">
                  <c:v>1988.875</c:v>
                </c:pt>
                <c:pt idx="129">
                  <c:v>1988.9583333333333</c:v>
                </c:pt>
                <c:pt idx="130">
                  <c:v>1989.0416666666667</c:v>
                </c:pt>
                <c:pt idx="131">
                  <c:v>1989.125</c:v>
                </c:pt>
                <c:pt idx="132">
                  <c:v>1989.2083333333333</c:v>
                </c:pt>
                <c:pt idx="133">
                  <c:v>1989.2916666666667</c:v>
                </c:pt>
                <c:pt idx="134">
                  <c:v>1989.375</c:v>
                </c:pt>
                <c:pt idx="135">
                  <c:v>1989.4583333333333</c:v>
                </c:pt>
                <c:pt idx="136">
                  <c:v>1989.5416666666667</c:v>
                </c:pt>
                <c:pt idx="137">
                  <c:v>1989.625</c:v>
                </c:pt>
                <c:pt idx="138">
                  <c:v>1989.7083333333333</c:v>
                </c:pt>
                <c:pt idx="139">
                  <c:v>1989.7916666666667</c:v>
                </c:pt>
                <c:pt idx="140">
                  <c:v>1989.875</c:v>
                </c:pt>
                <c:pt idx="141">
                  <c:v>1989.9583333333333</c:v>
                </c:pt>
                <c:pt idx="142">
                  <c:v>1990.0416666666667</c:v>
                </c:pt>
                <c:pt idx="143">
                  <c:v>1990.125</c:v>
                </c:pt>
                <c:pt idx="144">
                  <c:v>1990.2083333333333</c:v>
                </c:pt>
                <c:pt idx="145">
                  <c:v>1990.2916666666667</c:v>
                </c:pt>
                <c:pt idx="146">
                  <c:v>1990.375</c:v>
                </c:pt>
                <c:pt idx="147">
                  <c:v>1990.4583333333333</c:v>
                </c:pt>
                <c:pt idx="148">
                  <c:v>1990.5416666666667</c:v>
                </c:pt>
                <c:pt idx="149">
                  <c:v>1990.625</c:v>
                </c:pt>
                <c:pt idx="150">
                  <c:v>1990.7083333333333</c:v>
                </c:pt>
                <c:pt idx="151">
                  <c:v>1990.7916666666667</c:v>
                </c:pt>
                <c:pt idx="152">
                  <c:v>1990.875</c:v>
                </c:pt>
                <c:pt idx="153">
                  <c:v>1990.9583333333333</c:v>
                </c:pt>
                <c:pt idx="154">
                  <c:v>1991.0416666666667</c:v>
                </c:pt>
                <c:pt idx="155">
                  <c:v>1991.125</c:v>
                </c:pt>
                <c:pt idx="156">
                  <c:v>1991.2083333333333</c:v>
                </c:pt>
                <c:pt idx="157">
                  <c:v>1991.2916666666667</c:v>
                </c:pt>
                <c:pt idx="158">
                  <c:v>1991.375</c:v>
                </c:pt>
                <c:pt idx="159">
                  <c:v>1991.4583333333333</c:v>
                </c:pt>
                <c:pt idx="160">
                  <c:v>1991.5416666666667</c:v>
                </c:pt>
                <c:pt idx="161">
                  <c:v>1991.625</c:v>
                </c:pt>
                <c:pt idx="162">
                  <c:v>1991.7083333333333</c:v>
                </c:pt>
                <c:pt idx="163">
                  <c:v>1991.7916666666667</c:v>
                </c:pt>
                <c:pt idx="164">
                  <c:v>1991.875</c:v>
                </c:pt>
                <c:pt idx="165">
                  <c:v>1991.9583333333333</c:v>
                </c:pt>
                <c:pt idx="166">
                  <c:v>1992.0416666666667</c:v>
                </c:pt>
                <c:pt idx="167">
                  <c:v>1992.125</c:v>
                </c:pt>
                <c:pt idx="168">
                  <c:v>1992.2083333333333</c:v>
                </c:pt>
                <c:pt idx="169">
                  <c:v>1992.2916666666667</c:v>
                </c:pt>
                <c:pt idx="170">
                  <c:v>1992.375</c:v>
                </c:pt>
                <c:pt idx="171">
                  <c:v>1992.4583333333333</c:v>
                </c:pt>
                <c:pt idx="172">
                  <c:v>1992.5416666666667</c:v>
                </c:pt>
                <c:pt idx="173">
                  <c:v>1992.625</c:v>
                </c:pt>
                <c:pt idx="174">
                  <c:v>1992.7083333333333</c:v>
                </c:pt>
                <c:pt idx="175">
                  <c:v>1992.7916666666667</c:v>
                </c:pt>
                <c:pt idx="176">
                  <c:v>1992.875</c:v>
                </c:pt>
                <c:pt idx="177">
                  <c:v>1992.9583333333333</c:v>
                </c:pt>
                <c:pt idx="178">
                  <c:v>1993.0416666666667</c:v>
                </c:pt>
                <c:pt idx="179">
                  <c:v>1993.125</c:v>
                </c:pt>
                <c:pt idx="180">
                  <c:v>1993.2083333333333</c:v>
                </c:pt>
                <c:pt idx="181">
                  <c:v>1993.2916666666667</c:v>
                </c:pt>
                <c:pt idx="182">
                  <c:v>1993.375</c:v>
                </c:pt>
                <c:pt idx="183">
                  <c:v>1993.4583333333333</c:v>
                </c:pt>
                <c:pt idx="184">
                  <c:v>1993.5416666666667</c:v>
                </c:pt>
                <c:pt idx="185">
                  <c:v>1993.625</c:v>
                </c:pt>
                <c:pt idx="186">
                  <c:v>1993.7083333333333</c:v>
                </c:pt>
                <c:pt idx="187">
                  <c:v>1993.7916666666667</c:v>
                </c:pt>
                <c:pt idx="188">
                  <c:v>1993.875</c:v>
                </c:pt>
                <c:pt idx="189">
                  <c:v>1993.9583333333333</c:v>
                </c:pt>
                <c:pt idx="190">
                  <c:v>1994.0416666666667</c:v>
                </c:pt>
                <c:pt idx="191">
                  <c:v>1994.125</c:v>
                </c:pt>
                <c:pt idx="192">
                  <c:v>1994.2083333333333</c:v>
                </c:pt>
                <c:pt idx="193">
                  <c:v>1994.2916666666667</c:v>
                </c:pt>
                <c:pt idx="194">
                  <c:v>1994.375</c:v>
                </c:pt>
                <c:pt idx="195">
                  <c:v>1994.4583333333333</c:v>
                </c:pt>
                <c:pt idx="196">
                  <c:v>1994.5416666666667</c:v>
                </c:pt>
                <c:pt idx="197">
                  <c:v>1994.625</c:v>
                </c:pt>
                <c:pt idx="198">
                  <c:v>1994.7083333333333</c:v>
                </c:pt>
                <c:pt idx="199">
                  <c:v>1994.7916666666667</c:v>
                </c:pt>
                <c:pt idx="200">
                  <c:v>1994.875</c:v>
                </c:pt>
                <c:pt idx="201">
                  <c:v>1994.9583333333333</c:v>
                </c:pt>
                <c:pt idx="202">
                  <c:v>1995.0416666666667</c:v>
                </c:pt>
                <c:pt idx="203">
                  <c:v>1995.125</c:v>
                </c:pt>
                <c:pt idx="204">
                  <c:v>1995.2083333333333</c:v>
                </c:pt>
                <c:pt idx="205">
                  <c:v>1995.2916666666667</c:v>
                </c:pt>
                <c:pt idx="206">
                  <c:v>1995.375</c:v>
                </c:pt>
                <c:pt idx="207">
                  <c:v>1995.4583333333333</c:v>
                </c:pt>
                <c:pt idx="208">
                  <c:v>1995.5416666666667</c:v>
                </c:pt>
                <c:pt idx="209">
                  <c:v>1995.625</c:v>
                </c:pt>
                <c:pt idx="210">
                  <c:v>1995.7083333333333</c:v>
                </c:pt>
                <c:pt idx="211">
                  <c:v>1995.7916666666667</c:v>
                </c:pt>
                <c:pt idx="212">
                  <c:v>1995.875</c:v>
                </c:pt>
                <c:pt idx="213">
                  <c:v>1995.9583333333333</c:v>
                </c:pt>
                <c:pt idx="214">
                  <c:v>1996.0416666666667</c:v>
                </c:pt>
                <c:pt idx="215">
                  <c:v>1996.125</c:v>
                </c:pt>
                <c:pt idx="216">
                  <c:v>1996.2083333333333</c:v>
                </c:pt>
                <c:pt idx="217">
                  <c:v>1996.2916666666667</c:v>
                </c:pt>
                <c:pt idx="218">
                  <c:v>1996.375</c:v>
                </c:pt>
                <c:pt idx="219">
                  <c:v>1996.4583333333333</c:v>
                </c:pt>
                <c:pt idx="220">
                  <c:v>1996.5416666666667</c:v>
                </c:pt>
                <c:pt idx="221">
                  <c:v>1996.625</c:v>
                </c:pt>
                <c:pt idx="222">
                  <c:v>1996.7083333333333</c:v>
                </c:pt>
                <c:pt idx="223">
                  <c:v>1996.7916666666667</c:v>
                </c:pt>
                <c:pt idx="224">
                  <c:v>1996.875</c:v>
                </c:pt>
                <c:pt idx="225">
                  <c:v>1996.9583333333333</c:v>
                </c:pt>
                <c:pt idx="226">
                  <c:v>1997.0416666666667</c:v>
                </c:pt>
                <c:pt idx="227">
                  <c:v>1997.125</c:v>
                </c:pt>
                <c:pt idx="228">
                  <c:v>1997.2083333333333</c:v>
                </c:pt>
                <c:pt idx="229">
                  <c:v>1997.2916666666667</c:v>
                </c:pt>
                <c:pt idx="230">
                  <c:v>1997.375</c:v>
                </c:pt>
                <c:pt idx="231">
                  <c:v>1997.4583333333333</c:v>
                </c:pt>
                <c:pt idx="232">
                  <c:v>1997.5416666666667</c:v>
                </c:pt>
                <c:pt idx="233">
                  <c:v>1997.625</c:v>
                </c:pt>
                <c:pt idx="234">
                  <c:v>1997.7083333333333</c:v>
                </c:pt>
                <c:pt idx="235">
                  <c:v>1997.7916666666667</c:v>
                </c:pt>
                <c:pt idx="236">
                  <c:v>1997.875</c:v>
                </c:pt>
                <c:pt idx="237">
                  <c:v>1997.9583333333333</c:v>
                </c:pt>
                <c:pt idx="238">
                  <c:v>1998.0416666666667</c:v>
                </c:pt>
                <c:pt idx="239">
                  <c:v>1998.125</c:v>
                </c:pt>
                <c:pt idx="240">
                  <c:v>1998.2083333333333</c:v>
                </c:pt>
                <c:pt idx="241">
                  <c:v>1998.2916666666667</c:v>
                </c:pt>
                <c:pt idx="242">
                  <c:v>1998.375</c:v>
                </c:pt>
                <c:pt idx="243">
                  <c:v>1998.4583333333333</c:v>
                </c:pt>
                <c:pt idx="244">
                  <c:v>1998.5416666666667</c:v>
                </c:pt>
                <c:pt idx="245">
                  <c:v>1998.625</c:v>
                </c:pt>
                <c:pt idx="246">
                  <c:v>1998.7083333333333</c:v>
                </c:pt>
                <c:pt idx="247">
                  <c:v>1998.7916666666667</c:v>
                </c:pt>
                <c:pt idx="248">
                  <c:v>1998.875</c:v>
                </c:pt>
                <c:pt idx="249">
                  <c:v>1998.9583333333333</c:v>
                </c:pt>
                <c:pt idx="250">
                  <c:v>1999.0416666666667</c:v>
                </c:pt>
                <c:pt idx="251">
                  <c:v>1999.125</c:v>
                </c:pt>
                <c:pt idx="252">
                  <c:v>1999.2083333333333</c:v>
                </c:pt>
                <c:pt idx="253">
                  <c:v>1999.2916666666667</c:v>
                </c:pt>
                <c:pt idx="254">
                  <c:v>1999.375</c:v>
                </c:pt>
                <c:pt idx="255">
                  <c:v>1999.4583333333333</c:v>
                </c:pt>
                <c:pt idx="256">
                  <c:v>1999.5416666666667</c:v>
                </c:pt>
                <c:pt idx="257">
                  <c:v>1999.625</c:v>
                </c:pt>
                <c:pt idx="258">
                  <c:v>1999.7083333333333</c:v>
                </c:pt>
                <c:pt idx="259">
                  <c:v>1999.7916666666667</c:v>
                </c:pt>
                <c:pt idx="260">
                  <c:v>1999.875</c:v>
                </c:pt>
                <c:pt idx="261">
                  <c:v>1999.9583333333333</c:v>
                </c:pt>
                <c:pt idx="262">
                  <c:v>2000.0416666666667</c:v>
                </c:pt>
                <c:pt idx="263">
                  <c:v>2000.125</c:v>
                </c:pt>
                <c:pt idx="264">
                  <c:v>2000.2083333333333</c:v>
                </c:pt>
                <c:pt idx="265">
                  <c:v>2000.2916666666667</c:v>
                </c:pt>
                <c:pt idx="266">
                  <c:v>2000.375</c:v>
                </c:pt>
                <c:pt idx="267">
                  <c:v>2000.4583333333333</c:v>
                </c:pt>
                <c:pt idx="268">
                  <c:v>2000.5416666666667</c:v>
                </c:pt>
                <c:pt idx="269">
                  <c:v>2000.625</c:v>
                </c:pt>
                <c:pt idx="270">
                  <c:v>2000.7083333333333</c:v>
                </c:pt>
                <c:pt idx="271">
                  <c:v>2000.7916666666667</c:v>
                </c:pt>
                <c:pt idx="272">
                  <c:v>2000.875</c:v>
                </c:pt>
                <c:pt idx="273">
                  <c:v>2000.9583333333333</c:v>
                </c:pt>
                <c:pt idx="274">
                  <c:v>2001.0416666666667</c:v>
                </c:pt>
                <c:pt idx="275">
                  <c:v>2001.125</c:v>
                </c:pt>
                <c:pt idx="276">
                  <c:v>2001.2083333333333</c:v>
                </c:pt>
                <c:pt idx="277">
                  <c:v>2001.2916666666667</c:v>
                </c:pt>
                <c:pt idx="278">
                  <c:v>2001.375</c:v>
                </c:pt>
                <c:pt idx="279">
                  <c:v>2001.4583333333333</c:v>
                </c:pt>
                <c:pt idx="280">
                  <c:v>2001.5416666666667</c:v>
                </c:pt>
                <c:pt idx="281">
                  <c:v>2001.625</c:v>
                </c:pt>
                <c:pt idx="282">
                  <c:v>2001.7083333333333</c:v>
                </c:pt>
                <c:pt idx="283">
                  <c:v>2001.7916666666667</c:v>
                </c:pt>
                <c:pt idx="284">
                  <c:v>2001.875</c:v>
                </c:pt>
                <c:pt idx="285">
                  <c:v>2001.9583333333333</c:v>
                </c:pt>
                <c:pt idx="286">
                  <c:v>2002.0416666666667</c:v>
                </c:pt>
                <c:pt idx="287">
                  <c:v>2002.125</c:v>
                </c:pt>
                <c:pt idx="288">
                  <c:v>2002.2083333333333</c:v>
                </c:pt>
                <c:pt idx="289">
                  <c:v>2002.2916666666667</c:v>
                </c:pt>
                <c:pt idx="290">
                  <c:v>2002.375</c:v>
                </c:pt>
                <c:pt idx="291">
                  <c:v>2002.4583333333333</c:v>
                </c:pt>
                <c:pt idx="292">
                  <c:v>2002.5416666666667</c:v>
                </c:pt>
                <c:pt idx="293">
                  <c:v>2002.625</c:v>
                </c:pt>
                <c:pt idx="294">
                  <c:v>2002.7083333333333</c:v>
                </c:pt>
                <c:pt idx="295">
                  <c:v>2002.7916666666667</c:v>
                </c:pt>
                <c:pt idx="296">
                  <c:v>2002.875</c:v>
                </c:pt>
                <c:pt idx="297">
                  <c:v>2002.9583333333333</c:v>
                </c:pt>
                <c:pt idx="298">
                  <c:v>2003.0416666666667</c:v>
                </c:pt>
                <c:pt idx="299">
                  <c:v>2003.125</c:v>
                </c:pt>
                <c:pt idx="300">
                  <c:v>2003.2083333333333</c:v>
                </c:pt>
                <c:pt idx="301">
                  <c:v>2003.2916666666667</c:v>
                </c:pt>
                <c:pt idx="302">
                  <c:v>2003.375</c:v>
                </c:pt>
                <c:pt idx="303">
                  <c:v>2003.4583333333333</c:v>
                </c:pt>
                <c:pt idx="304">
                  <c:v>2003.5416666666667</c:v>
                </c:pt>
                <c:pt idx="305">
                  <c:v>2003.625</c:v>
                </c:pt>
                <c:pt idx="306">
                  <c:v>2003.7083333333333</c:v>
                </c:pt>
                <c:pt idx="307">
                  <c:v>2003.7916666666667</c:v>
                </c:pt>
                <c:pt idx="308">
                  <c:v>2003.875</c:v>
                </c:pt>
                <c:pt idx="309">
                  <c:v>2003.9583333333333</c:v>
                </c:pt>
                <c:pt idx="310">
                  <c:v>2004.0416666666667</c:v>
                </c:pt>
                <c:pt idx="311">
                  <c:v>2004.125</c:v>
                </c:pt>
                <c:pt idx="312">
                  <c:v>2004.2083333333333</c:v>
                </c:pt>
                <c:pt idx="313">
                  <c:v>2004.2916666666667</c:v>
                </c:pt>
                <c:pt idx="314">
                  <c:v>2004.375</c:v>
                </c:pt>
                <c:pt idx="315">
                  <c:v>2004.4583333333333</c:v>
                </c:pt>
                <c:pt idx="316">
                  <c:v>2004.5416666666667</c:v>
                </c:pt>
                <c:pt idx="317">
                  <c:v>2004.625</c:v>
                </c:pt>
                <c:pt idx="318">
                  <c:v>2004.7083333333333</c:v>
                </c:pt>
                <c:pt idx="319">
                  <c:v>2004.7916666666667</c:v>
                </c:pt>
                <c:pt idx="320">
                  <c:v>2004.875</c:v>
                </c:pt>
                <c:pt idx="321">
                  <c:v>2004.9583333333333</c:v>
                </c:pt>
                <c:pt idx="322">
                  <c:v>2005.0416666666667</c:v>
                </c:pt>
                <c:pt idx="323">
                  <c:v>2005.125</c:v>
                </c:pt>
                <c:pt idx="324">
                  <c:v>2005.2083333333333</c:v>
                </c:pt>
                <c:pt idx="325">
                  <c:v>2005.2916666666667</c:v>
                </c:pt>
                <c:pt idx="326">
                  <c:v>2005.375</c:v>
                </c:pt>
                <c:pt idx="327">
                  <c:v>2005.4583333333333</c:v>
                </c:pt>
                <c:pt idx="328">
                  <c:v>2005.5416666666667</c:v>
                </c:pt>
                <c:pt idx="329">
                  <c:v>2005.625</c:v>
                </c:pt>
                <c:pt idx="330">
                  <c:v>2005.7083333333333</c:v>
                </c:pt>
                <c:pt idx="331">
                  <c:v>2005.7916666666667</c:v>
                </c:pt>
                <c:pt idx="332">
                  <c:v>2005.875</c:v>
                </c:pt>
                <c:pt idx="333">
                  <c:v>2005.9583333333333</c:v>
                </c:pt>
                <c:pt idx="334">
                  <c:v>2006.0416666666667</c:v>
                </c:pt>
                <c:pt idx="335">
                  <c:v>2006.125</c:v>
                </c:pt>
                <c:pt idx="336">
                  <c:v>2006.2083333333333</c:v>
                </c:pt>
                <c:pt idx="337">
                  <c:v>2006.2916666666667</c:v>
                </c:pt>
                <c:pt idx="338">
                  <c:v>2006.375</c:v>
                </c:pt>
                <c:pt idx="339">
                  <c:v>2006.4583333333333</c:v>
                </c:pt>
                <c:pt idx="340">
                  <c:v>2006.5416666666667</c:v>
                </c:pt>
                <c:pt idx="341">
                  <c:v>2006.625</c:v>
                </c:pt>
                <c:pt idx="342">
                  <c:v>2006.7083333333333</c:v>
                </c:pt>
                <c:pt idx="343">
                  <c:v>2006.7916666666667</c:v>
                </c:pt>
                <c:pt idx="344">
                  <c:v>2006.875</c:v>
                </c:pt>
                <c:pt idx="345">
                  <c:v>2006.9583333333333</c:v>
                </c:pt>
                <c:pt idx="346">
                  <c:v>2007.0416666666667</c:v>
                </c:pt>
                <c:pt idx="347">
                  <c:v>2007.125</c:v>
                </c:pt>
                <c:pt idx="348">
                  <c:v>2007.2083333333333</c:v>
                </c:pt>
                <c:pt idx="349">
                  <c:v>2007.2916666666667</c:v>
                </c:pt>
                <c:pt idx="350">
                  <c:v>2007.375</c:v>
                </c:pt>
                <c:pt idx="351">
                  <c:v>2007.4583333333333</c:v>
                </c:pt>
                <c:pt idx="352">
                  <c:v>2007.5416666666667</c:v>
                </c:pt>
                <c:pt idx="353">
                  <c:v>2007.625</c:v>
                </c:pt>
                <c:pt idx="354">
                  <c:v>2007.7083333333333</c:v>
                </c:pt>
                <c:pt idx="355">
                  <c:v>2007.7916666666667</c:v>
                </c:pt>
                <c:pt idx="356">
                  <c:v>2007.875</c:v>
                </c:pt>
                <c:pt idx="357">
                  <c:v>2007.9583333333333</c:v>
                </c:pt>
                <c:pt idx="358">
                  <c:v>2008.0416666666667</c:v>
                </c:pt>
                <c:pt idx="359">
                  <c:v>2008.125</c:v>
                </c:pt>
                <c:pt idx="360">
                  <c:v>2008.2083333333333</c:v>
                </c:pt>
                <c:pt idx="361">
                  <c:v>2008.2916666666667</c:v>
                </c:pt>
                <c:pt idx="362">
                  <c:v>2008.375</c:v>
                </c:pt>
                <c:pt idx="363">
                  <c:v>2008.4583333333333</c:v>
                </c:pt>
                <c:pt idx="364">
                  <c:v>2008.5416666666667</c:v>
                </c:pt>
                <c:pt idx="365">
                  <c:v>2008.625</c:v>
                </c:pt>
                <c:pt idx="366">
                  <c:v>2008.7083333333333</c:v>
                </c:pt>
                <c:pt idx="367">
                  <c:v>2008.7916666666667</c:v>
                </c:pt>
                <c:pt idx="368">
                  <c:v>2008.875</c:v>
                </c:pt>
                <c:pt idx="369">
                  <c:v>2008.9583333333333</c:v>
                </c:pt>
                <c:pt idx="370">
                  <c:v>2009.0416666666667</c:v>
                </c:pt>
                <c:pt idx="371">
                  <c:v>2009.125</c:v>
                </c:pt>
                <c:pt idx="372">
                  <c:v>2009.2083333333333</c:v>
                </c:pt>
                <c:pt idx="373">
                  <c:v>2009.2916666666667</c:v>
                </c:pt>
                <c:pt idx="374">
                  <c:v>2009.375</c:v>
                </c:pt>
                <c:pt idx="375">
                  <c:v>2009.4583333333333</c:v>
                </c:pt>
                <c:pt idx="376">
                  <c:v>2009.5416666666667</c:v>
                </c:pt>
                <c:pt idx="377">
                  <c:v>2009.625</c:v>
                </c:pt>
                <c:pt idx="378">
                  <c:v>2009.7083333333333</c:v>
                </c:pt>
                <c:pt idx="379">
                  <c:v>2009.7916666666667</c:v>
                </c:pt>
                <c:pt idx="380">
                  <c:v>2009.875</c:v>
                </c:pt>
                <c:pt idx="381">
                  <c:v>2009.9583333333333</c:v>
                </c:pt>
                <c:pt idx="382">
                  <c:v>2010.0416666666667</c:v>
                </c:pt>
                <c:pt idx="383">
                  <c:v>2010.125</c:v>
                </c:pt>
                <c:pt idx="384">
                  <c:v>2010.2083333333333</c:v>
                </c:pt>
                <c:pt idx="385">
                  <c:v>2010.2916666666667</c:v>
                </c:pt>
                <c:pt idx="386">
                  <c:v>2010.375</c:v>
                </c:pt>
                <c:pt idx="387">
                  <c:v>2010.4583333333333</c:v>
                </c:pt>
                <c:pt idx="388">
                  <c:v>2010.5416666666667</c:v>
                </c:pt>
                <c:pt idx="389">
                  <c:v>2010.625</c:v>
                </c:pt>
                <c:pt idx="390">
                  <c:v>2010.7083333333333</c:v>
                </c:pt>
                <c:pt idx="391">
                  <c:v>2010.7916666666667</c:v>
                </c:pt>
                <c:pt idx="392">
                  <c:v>2010.875</c:v>
                </c:pt>
                <c:pt idx="393">
                  <c:v>2010.9583333333333</c:v>
                </c:pt>
                <c:pt idx="394">
                  <c:v>2011.0416666666667</c:v>
                </c:pt>
                <c:pt idx="395">
                  <c:v>2011.125</c:v>
                </c:pt>
                <c:pt idx="396">
                  <c:v>2011.2916666666667</c:v>
                </c:pt>
                <c:pt idx="397">
                  <c:v>2011.375</c:v>
                </c:pt>
                <c:pt idx="398">
                  <c:v>2011.4583333333333</c:v>
                </c:pt>
                <c:pt idx="399">
                  <c:v>2011.5416666666667</c:v>
                </c:pt>
                <c:pt idx="400">
                  <c:v>2011.625</c:v>
                </c:pt>
                <c:pt idx="401">
                  <c:v>2011.7083333333333</c:v>
                </c:pt>
                <c:pt idx="402">
                  <c:v>2011.7916666666667</c:v>
                </c:pt>
                <c:pt idx="403">
                  <c:v>2011.875</c:v>
                </c:pt>
                <c:pt idx="404">
                  <c:v>2011.9583333333333</c:v>
                </c:pt>
                <c:pt idx="405">
                  <c:v>2012.0416666666667</c:v>
                </c:pt>
                <c:pt idx="406">
                  <c:v>2012.125</c:v>
                </c:pt>
                <c:pt idx="407">
                  <c:v>2012.2083333333333</c:v>
                </c:pt>
                <c:pt idx="408">
                  <c:v>2012.2916666666667</c:v>
                </c:pt>
                <c:pt idx="409">
                  <c:v>2012.375</c:v>
                </c:pt>
                <c:pt idx="410">
                  <c:v>2012.4583333333333</c:v>
                </c:pt>
                <c:pt idx="411">
                  <c:v>2012.5416666666667</c:v>
                </c:pt>
                <c:pt idx="412">
                  <c:v>2012.625</c:v>
                </c:pt>
                <c:pt idx="413">
                  <c:v>2012.7083333333333</c:v>
                </c:pt>
                <c:pt idx="414">
                  <c:v>2012.7916666666667</c:v>
                </c:pt>
                <c:pt idx="415">
                  <c:v>2012.875</c:v>
                </c:pt>
                <c:pt idx="416">
                  <c:v>2012.9583333333333</c:v>
                </c:pt>
                <c:pt idx="417">
                  <c:v>2013.0416666666667</c:v>
                </c:pt>
                <c:pt idx="418">
                  <c:v>2013.125</c:v>
                </c:pt>
                <c:pt idx="419">
                  <c:v>2013.2083333333333</c:v>
                </c:pt>
                <c:pt idx="420">
                  <c:v>2013.2916666666667</c:v>
                </c:pt>
                <c:pt idx="421">
                  <c:v>2013.375</c:v>
                </c:pt>
                <c:pt idx="422">
                  <c:v>2013.4583333333333</c:v>
                </c:pt>
                <c:pt idx="423">
                  <c:v>2013.5416666666667</c:v>
                </c:pt>
                <c:pt idx="424">
                  <c:v>2013.625</c:v>
                </c:pt>
                <c:pt idx="425">
                  <c:v>2013.7083333333333</c:v>
                </c:pt>
                <c:pt idx="426">
                  <c:v>2013.7916666666667</c:v>
                </c:pt>
                <c:pt idx="427">
                  <c:v>2013.875</c:v>
                </c:pt>
                <c:pt idx="428">
                  <c:v>2013.9583333333333</c:v>
                </c:pt>
              </c:numCache>
            </c:numRef>
          </c:xVal>
          <c:yVal>
            <c:numRef>
              <c:f>'NS_MSL 1977-2013'!$M$11:$M$915</c:f>
              <c:numCache>
                <c:formatCode>0</c:formatCode>
                <c:ptCount val="905"/>
                <c:pt idx="0">
                  <c:v>5529</c:v>
                </c:pt>
                <c:pt idx="1">
                  <c:v>5523</c:v>
                </c:pt>
                <c:pt idx="2">
                  <c:v>5480</c:v>
                </c:pt>
                <c:pt idx="3">
                  <c:v>5642</c:v>
                </c:pt>
                <c:pt idx="4">
                  <c:v>5361</c:v>
                </c:pt>
                <c:pt idx="5">
                  <c:v>5374</c:v>
                </c:pt>
                <c:pt idx="6">
                  <c:v>5404</c:v>
                </c:pt>
                <c:pt idx="7">
                  <c:v>5453</c:v>
                </c:pt>
                <c:pt idx="8">
                  <c:v>5477</c:v>
                </c:pt>
                <c:pt idx="9">
                  <c:v>5459</c:v>
                </c:pt>
                <c:pt idx="10">
                  <c:v>5575</c:v>
                </c:pt>
                <c:pt idx="11">
                  <c:v>5557</c:v>
                </c:pt>
                <c:pt idx="12">
                  <c:v>5492</c:v>
                </c:pt>
                <c:pt idx="13">
                  <c:v>5425</c:v>
                </c:pt>
                <c:pt idx="14">
                  <c:v>5368</c:v>
                </c:pt>
                <c:pt idx="15">
                  <c:v>5358</c:v>
                </c:pt>
                <c:pt idx="16">
                  <c:v>5444</c:v>
                </c:pt>
                <c:pt idx="17">
                  <c:v>5471</c:v>
                </c:pt>
                <c:pt idx="18">
                  <c:v>5535</c:v>
                </c:pt>
                <c:pt idx="19">
                  <c:v>5550</c:v>
                </c:pt>
                <c:pt idx="20">
                  <c:v>5529</c:v>
                </c:pt>
                <c:pt idx="21">
                  <c:v>5566</c:v>
                </c:pt>
                <c:pt idx="22">
                  <c:v>5621</c:v>
                </c:pt>
                <c:pt idx="23">
                  <c:v>5639</c:v>
                </c:pt>
                <c:pt idx="24">
                  <c:v>5444</c:v>
                </c:pt>
                <c:pt idx="25">
                  <c:v>5395</c:v>
                </c:pt>
                <c:pt idx="26">
                  <c:v>5380</c:v>
                </c:pt>
                <c:pt idx="27">
                  <c:v>5410</c:v>
                </c:pt>
                <c:pt idx="28">
                  <c:v>5447</c:v>
                </c:pt>
                <c:pt idx="29">
                  <c:v>5505</c:v>
                </c:pt>
                <c:pt idx="30">
                  <c:v>5532</c:v>
                </c:pt>
                <c:pt idx="31">
                  <c:v>5514</c:v>
                </c:pt>
                <c:pt idx="32">
                  <c:v>5477</c:v>
                </c:pt>
                <c:pt idx="33">
                  <c:v>5569</c:v>
                </c:pt>
                <c:pt idx="34">
                  <c:v>5669</c:v>
                </c:pt>
                <c:pt idx="35">
                  <c:v>5529</c:v>
                </c:pt>
                <c:pt idx="36">
                  <c:v>5502</c:v>
                </c:pt>
                <c:pt idx="37">
                  <c:v>5374</c:v>
                </c:pt>
                <c:pt idx="38">
                  <c:v>5404</c:v>
                </c:pt>
                <c:pt idx="39">
                  <c:v>5368</c:v>
                </c:pt>
                <c:pt idx="40">
                  <c:v>5456</c:v>
                </c:pt>
                <c:pt idx="41">
                  <c:v>5435</c:v>
                </c:pt>
                <c:pt idx="42">
                  <c:v>5526</c:v>
                </c:pt>
                <c:pt idx="43">
                  <c:v>5541</c:v>
                </c:pt>
                <c:pt idx="44">
                  <c:v>5633</c:v>
                </c:pt>
                <c:pt idx="45">
                  <c:v>5633</c:v>
                </c:pt>
                <c:pt idx="46">
                  <c:v>5514</c:v>
                </c:pt>
                <c:pt idx="47">
                  <c:v>5520</c:v>
                </c:pt>
                <c:pt idx="48">
                  <c:v>5602</c:v>
                </c:pt>
                <c:pt idx="49">
                  <c:v>5508</c:v>
                </c:pt>
                <c:pt idx="50">
                  <c:v>5398</c:v>
                </c:pt>
                <c:pt idx="51">
                  <c:v>5502</c:v>
                </c:pt>
                <c:pt idx="52">
                  <c:v>5474</c:v>
                </c:pt>
                <c:pt idx="53">
                  <c:v>5529</c:v>
                </c:pt>
                <c:pt idx="54">
                  <c:v>5590</c:v>
                </c:pt>
                <c:pt idx="55">
                  <c:v>5614</c:v>
                </c:pt>
                <c:pt idx="56">
                  <c:v>5736</c:v>
                </c:pt>
                <c:pt idx="57">
                  <c:v>5712</c:v>
                </c:pt>
                <c:pt idx="58">
                  <c:v>5788</c:v>
                </c:pt>
                <c:pt idx="59">
                  <c:v>5809</c:v>
                </c:pt>
                <c:pt idx="60">
                  <c:v>5745</c:v>
                </c:pt>
                <c:pt idx="61">
                  <c:v>5535</c:v>
                </c:pt>
                <c:pt idx="62">
                  <c:v>5480</c:v>
                </c:pt>
                <c:pt idx="63">
                  <c:v>5505</c:v>
                </c:pt>
                <c:pt idx="64">
                  <c:v>5535</c:v>
                </c:pt>
                <c:pt idx="65">
                  <c:v>5621</c:v>
                </c:pt>
                <c:pt idx="66">
                  <c:v>5660</c:v>
                </c:pt>
                <c:pt idx="67">
                  <c:v>5605</c:v>
                </c:pt>
                <c:pt idx="68">
                  <c:v>5712</c:v>
                </c:pt>
                <c:pt idx="69">
                  <c:v>5654</c:v>
                </c:pt>
                <c:pt idx="70">
                  <c:v>5526</c:v>
                </c:pt>
                <c:pt idx="71">
                  <c:v>5550</c:v>
                </c:pt>
                <c:pt idx="72">
                  <c:v>5499</c:v>
                </c:pt>
                <c:pt idx="73">
                  <c:v>5413</c:v>
                </c:pt>
                <c:pt idx="74">
                  <c:v>5395</c:v>
                </c:pt>
                <c:pt idx="75">
                  <c:v>5432</c:v>
                </c:pt>
                <c:pt idx="76">
                  <c:v>5526</c:v>
                </c:pt>
                <c:pt idx="77">
                  <c:v>5541</c:v>
                </c:pt>
                <c:pt idx="78">
                  <c:v>5584</c:v>
                </c:pt>
                <c:pt idx="79">
                  <c:v>5505</c:v>
                </c:pt>
                <c:pt idx="80">
                  <c:v>5654</c:v>
                </c:pt>
                <c:pt idx="81">
                  <c:v>5578</c:v>
                </c:pt>
                <c:pt idx="82">
                  <c:v>5529</c:v>
                </c:pt>
                <c:pt idx="83">
                  <c:v>5419</c:v>
                </c:pt>
                <c:pt idx="84">
                  <c:v>5395</c:v>
                </c:pt>
                <c:pt idx="85">
                  <c:v>5401</c:v>
                </c:pt>
                <c:pt idx="86">
                  <c:v>5386</c:v>
                </c:pt>
                <c:pt idx="87">
                  <c:v>5483</c:v>
                </c:pt>
                <c:pt idx="88">
                  <c:v>5502</c:v>
                </c:pt>
                <c:pt idx="89">
                  <c:v>5499</c:v>
                </c:pt>
                <c:pt idx="90">
                  <c:v>5566</c:v>
                </c:pt>
                <c:pt idx="91">
                  <c:v>5502</c:v>
                </c:pt>
                <c:pt idx="92">
                  <c:v>5492</c:v>
                </c:pt>
                <c:pt idx="93">
                  <c:v>5550</c:v>
                </c:pt>
                <c:pt idx="94">
                  <c:v>5636</c:v>
                </c:pt>
                <c:pt idx="95">
                  <c:v>5697</c:v>
                </c:pt>
                <c:pt idx="96">
                  <c:v>5581</c:v>
                </c:pt>
                <c:pt idx="97">
                  <c:v>5419</c:v>
                </c:pt>
                <c:pt idx="98">
                  <c:v>5425</c:v>
                </c:pt>
                <c:pt idx="99">
                  <c:v>5477</c:v>
                </c:pt>
                <c:pt idx="100">
                  <c:v>5489</c:v>
                </c:pt>
                <c:pt idx="101">
                  <c:v>5538</c:v>
                </c:pt>
                <c:pt idx="102">
                  <c:v>5563</c:v>
                </c:pt>
                <c:pt idx="103">
                  <c:v>5553</c:v>
                </c:pt>
                <c:pt idx="104">
                  <c:v>5526</c:v>
                </c:pt>
                <c:pt idx="105">
                  <c:v>5660</c:v>
                </c:pt>
                <c:pt idx="106">
                  <c:v>5602</c:v>
                </c:pt>
                <c:pt idx="107">
                  <c:v>5602</c:v>
                </c:pt>
                <c:pt idx="108">
                  <c:v>5569</c:v>
                </c:pt>
                <c:pt idx="109">
                  <c:v>5416</c:v>
                </c:pt>
                <c:pt idx="110">
                  <c:v>5483</c:v>
                </c:pt>
                <c:pt idx="111">
                  <c:v>5462</c:v>
                </c:pt>
                <c:pt idx="112">
                  <c:v>5538</c:v>
                </c:pt>
                <c:pt idx="113">
                  <c:v>5575</c:v>
                </c:pt>
                <c:pt idx="114">
                  <c:v>5541</c:v>
                </c:pt>
                <c:pt idx="115">
                  <c:v>5572</c:v>
                </c:pt>
                <c:pt idx="116">
                  <c:v>5557</c:v>
                </c:pt>
                <c:pt idx="117">
                  <c:v>5599</c:v>
                </c:pt>
                <c:pt idx="118">
                  <c:v>5541</c:v>
                </c:pt>
                <c:pt idx="119">
                  <c:v>5444</c:v>
                </c:pt>
                <c:pt idx="120">
                  <c:v>5383</c:v>
                </c:pt>
                <c:pt idx="121">
                  <c:v>5450</c:v>
                </c:pt>
                <c:pt idx="122">
                  <c:v>5428</c:v>
                </c:pt>
                <c:pt idx="123">
                  <c:v>5453</c:v>
                </c:pt>
                <c:pt idx="124">
                  <c:v>5489</c:v>
                </c:pt>
                <c:pt idx="125">
                  <c:v>5560</c:v>
                </c:pt>
                <c:pt idx="126">
                  <c:v>5492</c:v>
                </c:pt>
                <c:pt idx="127">
                  <c:v>5526</c:v>
                </c:pt>
                <c:pt idx="128">
                  <c:v>5553</c:v>
                </c:pt>
                <c:pt idx="129">
                  <c:v>5480</c:v>
                </c:pt>
                <c:pt idx="130">
                  <c:v>5438</c:v>
                </c:pt>
                <c:pt idx="131">
                  <c:v>5441</c:v>
                </c:pt>
                <c:pt idx="132">
                  <c:v>5544</c:v>
                </c:pt>
                <c:pt idx="133">
                  <c:v>5496</c:v>
                </c:pt>
                <c:pt idx="134">
                  <c:v>5450</c:v>
                </c:pt>
                <c:pt idx="135">
                  <c:v>5483</c:v>
                </c:pt>
                <c:pt idx="136">
                  <c:v>5462</c:v>
                </c:pt>
                <c:pt idx="137">
                  <c:v>5520</c:v>
                </c:pt>
                <c:pt idx="138">
                  <c:v>5581</c:v>
                </c:pt>
                <c:pt idx="139">
                  <c:v>5553</c:v>
                </c:pt>
                <c:pt idx="140">
                  <c:v>5544</c:v>
                </c:pt>
                <c:pt idx="141">
                  <c:v>5517</c:v>
                </c:pt>
                <c:pt idx="142">
                  <c:v>5566</c:v>
                </c:pt>
                <c:pt idx="143">
                  <c:v>5529</c:v>
                </c:pt>
                <c:pt idx="144">
                  <c:v>5477</c:v>
                </c:pt>
                <c:pt idx="145">
                  <c:v>5483</c:v>
                </c:pt>
                <c:pt idx="146">
                  <c:v>5444</c:v>
                </c:pt>
                <c:pt idx="147">
                  <c:v>5489</c:v>
                </c:pt>
                <c:pt idx="148">
                  <c:v>5544</c:v>
                </c:pt>
                <c:pt idx="149">
                  <c:v>5547</c:v>
                </c:pt>
                <c:pt idx="150">
                  <c:v>5578</c:v>
                </c:pt>
                <c:pt idx="151">
                  <c:v>5517</c:v>
                </c:pt>
                <c:pt idx="152">
                  <c:v>5523</c:v>
                </c:pt>
                <c:pt idx="153">
                  <c:v>5514</c:v>
                </c:pt>
                <c:pt idx="154">
                  <c:v>5526</c:v>
                </c:pt>
                <c:pt idx="155">
                  <c:v>5578</c:v>
                </c:pt>
                <c:pt idx="156">
                  <c:v>5584</c:v>
                </c:pt>
                <c:pt idx="157">
                  <c:v>5413</c:v>
                </c:pt>
                <c:pt idx="158">
                  <c:v>5401</c:v>
                </c:pt>
                <c:pt idx="159">
                  <c:v>5438</c:v>
                </c:pt>
                <c:pt idx="160">
                  <c:v>5526</c:v>
                </c:pt>
                <c:pt idx="161">
                  <c:v>5560</c:v>
                </c:pt>
                <c:pt idx="162">
                  <c:v>5581</c:v>
                </c:pt>
                <c:pt idx="163">
                  <c:v>5581</c:v>
                </c:pt>
                <c:pt idx="164">
                  <c:v>5508</c:v>
                </c:pt>
                <c:pt idx="165">
                  <c:v>5584</c:v>
                </c:pt>
                <c:pt idx="166">
                  <c:v>5657</c:v>
                </c:pt>
                <c:pt idx="167">
                  <c:v>5791</c:v>
                </c:pt>
                <c:pt idx="168">
                  <c:v>5709</c:v>
                </c:pt>
                <c:pt idx="169">
                  <c:v>5578</c:v>
                </c:pt>
                <c:pt idx="170">
                  <c:v>5526</c:v>
                </c:pt>
                <c:pt idx="171">
                  <c:v>5547</c:v>
                </c:pt>
                <c:pt idx="172">
                  <c:v>5590</c:v>
                </c:pt>
                <c:pt idx="173">
                  <c:v>5575</c:v>
                </c:pt>
                <c:pt idx="174">
                  <c:v>5602</c:v>
                </c:pt>
                <c:pt idx="175">
                  <c:v>5663</c:v>
                </c:pt>
                <c:pt idx="176">
                  <c:v>5563</c:v>
                </c:pt>
                <c:pt idx="177">
                  <c:v>5648</c:v>
                </c:pt>
                <c:pt idx="178">
                  <c:v>5724</c:v>
                </c:pt>
                <c:pt idx="179">
                  <c:v>5742</c:v>
                </c:pt>
                <c:pt idx="180">
                  <c:v>5630</c:v>
                </c:pt>
                <c:pt idx="181">
                  <c:v>5547</c:v>
                </c:pt>
                <c:pt idx="182">
                  <c:v>5614</c:v>
                </c:pt>
                <c:pt idx="183">
                  <c:v>5541</c:v>
                </c:pt>
                <c:pt idx="184">
                  <c:v>5532</c:v>
                </c:pt>
                <c:pt idx="185">
                  <c:v>5575</c:v>
                </c:pt>
                <c:pt idx="186">
                  <c:v>5581</c:v>
                </c:pt>
                <c:pt idx="187">
                  <c:v>5611</c:v>
                </c:pt>
                <c:pt idx="188">
                  <c:v>5563</c:v>
                </c:pt>
                <c:pt idx="189">
                  <c:v>5639</c:v>
                </c:pt>
                <c:pt idx="190">
                  <c:v>5629</c:v>
                </c:pt>
                <c:pt idx="191">
                  <c:v>5647</c:v>
                </c:pt>
                <c:pt idx="192">
                  <c:v>5564</c:v>
                </c:pt>
                <c:pt idx="193">
                  <c:v>5458</c:v>
                </c:pt>
                <c:pt idx="194">
                  <c:v>5486</c:v>
                </c:pt>
                <c:pt idx="195">
                  <c:v>5481</c:v>
                </c:pt>
                <c:pt idx="196">
                  <c:v>5543</c:v>
                </c:pt>
                <c:pt idx="197">
                  <c:v>5534</c:v>
                </c:pt>
                <c:pt idx="198">
                  <c:v>5593</c:v>
                </c:pt>
                <c:pt idx="199">
                  <c:v>5569</c:v>
                </c:pt>
                <c:pt idx="200">
                  <c:v>5567</c:v>
                </c:pt>
                <c:pt idx="201">
                  <c:v>5658</c:v>
                </c:pt>
                <c:pt idx="202">
                  <c:v>5840</c:v>
                </c:pt>
                <c:pt idx="203">
                  <c:v>5653</c:v>
                </c:pt>
                <c:pt idx="204">
                  <c:v>5715</c:v>
                </c:pt>
                <c:pt idx="205">
                  <c:v>5500</c:v>
                </c:pt>
                <c:pt idx="206">
                  <c:v>5512</c:v>
                </c:pt>
                <c:pt idx="207">
                  <c:v>5502</c:v>
                </c:pt>
                <c:pt idx="208">
                  <c:v>5583</c:v>
                </c:pt>
                <c:pt idx="209">
                  <c:v>5575</c:v>
                </c:pt>
                <c:pt idx="210">
                  <c:v>5605</c:v>
                </c:pt>
                <c:pt idx="211">
                  <c:v>5560</c:v>
                </c:pt>
                <c:pt idx="212">
                  <c:v>5560</c:v>
                </c:pt>
                <c:pt idx="213">
                  <c:v>5694</c:v>
                </c:pt>
                <c:pt idx="214">
                  <c:v>5643</c:v>
                </c:pt>
                <c:pt idx="215">
                  <c:v>5738</c:v>
                </c:pt>
                <c:pt idx="216">
                  <c:v>5571</c:v>
                </c:pt>
                <c:pt idx="217">
                  <c:v>5530</c:v>
                </c:pt>
                <c:pt idx="218">
                  <c:v>5486</c:v>
                </c:pt>
                <c:pt idx="219">
                  <c:v>5457</c:v>
                </c:pt>
                <c:pt idx="220">
                  <c:v>5569</c:v>
                </c:pt>
                <c:pt idx="221">
                  <c:v>5560</c:v>
                </c:pt>
                <c:pt idx="222">
                  <c:v>5591</c:v>
                </c:pt>
                <c:pt idx="223">
                  <c:v>5568</c:v>
                </c:pt>
                <c:pt idx="224">
                  <c:v>5557</c:v>
                </c:pt>
                <c:pt idx="225">
                  <c:v>5714</c:v>
                </c:pt>
                <c:pt idx="226">
                  <c:v>5701</c:v>
                </c:pt>
                <c:pt idx="227">
                  <c:v>5533</c:v>
                </c:pt>
                <c:pt idx="228">
                  <c:v>5511</c:v>
                </c:pt>
                <c:pt idx="229">
                  <c:v>5450</c:v>
                </c:pt>
                <c:pt idx="230">
                  <c:v>5578</c:v>
                </c:pt>
                <c:pt idx="231">
                  <c:v>5573</c:v>
                </c:pt>
                <c:pt idx="232">
                  <c:v>5593</c:v>
                </c:pt>
                <c:pt idx="233">
                  <c:v>5672</c:v>
                </c:pt>
                <c:pt idx="234">
                  <c:v>5684</c:v>
                </c:pt>
                <c:pt idx="235">
                  <c:v>5693</c:v>
                </c:pt>
                <c:pt idx="236">
                  <c:v>5846</c:v>
                </c:pt>
                <c:pt idx="237">
                  <c:v>5785</c:v>
                </c:pt>
                <c:pt idx="238">
                  <c:v>5886</c:v>
                </c:pt>
                <c:pt idx="239">
                  <c:v>5903</c:v>
                </c:pt>
                <c:pt idx="240">
                  <c:v>5649</c:v>
                </c:pt>
                <c:pt idx="241">
                  <c:v>5563</c:v>
                </c:pt>
                <c:pt idx="242">
                  <c:v>5595</c:v>
                </c:pt>
                <c:pt idx="243">
                  <c:v>5577</c:v>
                </c:pt>
                <c:pt idx="244">
                  <c:v>5565</c:v>
                </c:pt>
                <c:pt idx="245">
                  <c:v>5582</c:v>
                </c:pt>
                <c:pt idx="246">
                  <c:v>5627</c:v>
                </c:pt>
                <c:pt idx="247">
                  <c:v>5556</c:v>
                </c:pt>
                <c:pt idx="248">
                  <c:v>5645</c:v>
                </c:pt>
                <c:pt idx="249">
                  <c:v>5502</c:v>
                </c:pt>
                <c:pt idx="250">
                  <c:v>5569</c:v>
                </c:pt>
                <c:pt idx="251">
                  <c:v>5606</c:v>
                </c:pt>
                <c:pt idx="252">
                  <c:v>5607</c:v>
                </c:pt>
                <c:pt idx="253">
                  <c:v>5447</c:v>
                </c:pt>
                <c:pt idx="254">
                  <c:v>5425</c:v>
                </c:pt>
                <c:pt idx="255">
                  <c:v>5474</c:v>
                </c:pt>
                <c:pt idx="256">
                  <c:v>5527</c:v>
                </c:pt>
                <c:pt idx="257">
                  <c:v>5557</c:v>
                </c:pt>
                <c:pt idx="258">
                  <c:v>5585</c:v>
                </c:pt>
                <c:pt idx="259">
                  <c:v>5545</c:v>
                </c:pt>
                <c:pt idx="260">
                  <c:v>5615</c:v>
                </c:pt>
                <c:pt idx="261">
                  <c:v>5506</c:v>
                </c:pt>
                <c:pt idx="262">
                  <c:v>5610</c:v>
                </c:pt>
                <c:pt idx="263">
                  <c:v>5741</c:v>
                </c:pt>
                <c:pt idx="264">
                  <c:v>5508</c:v>
                </c:pt>
                <c:pt idx="265">
                  <c:v>5527</c:v>
                </c:pt>
                <c:pt idx="266">
                  <c:v>5520</c:v>
                </c:pt>
                <c:pt idx="267">
                  <c:v>5569</c:v>
                </c:pt>
                <c:pt idx="268">
                  <c:v>5553</c:v>
                </c:pt>
                <c:pt idx="269">
                  <c:v>5557</c:v>
                </c:pt>
                <c:pt idx="270">
                  <c:v>5609</c:v>
                </c:pt>
                <c:pt idx="271">
                  <c:v>5599</c:v>
                </c:pt>
                <c:pt idx="272">
                  <c:v>5542</c:v>
                </c:pt>
                <c:pt idx="273">
                  <c:v>5574</c:v>
                </c:pt>
                <c:pt idx="274">
                  <c:v>5614</c:v>
                </c:pt>
                <c:pt idx="275">
                  <c:v>5592</c:v>
                </c:pt>
                <c:pt idx="276">
                  <c:v>5540</c:v>
                </c:pt>
                <c:pt idx="277">
                  <c:v>5461</c:v>
                </c:pt>
                <c:pt idx="278">
                  <c:v>5498</c:v>
                </c:pt>
                <c:pt idx="279">
                  <c:v>5485</c:v>
                </c:pt>
                <c:pt idx="280">
                  <c:v>5547</c:v>
                </c:pt>
                <c:pt idx="281">
                  <c:v>5565</c:v>
                </c:pt>
                <c:pt idx="282">
                  <c:v>5616</c:v>
                </c:pt>
                <c:pt idx="283">
                  <c:v>5586</c:v>
                </c:pt>
                <c:pt idx="284">
                  <c:v>5664</c:v>
                </c:pt>
                <c:pt idx="285">
                  <c:v>5651</c:v>
                </c:pt>
                <c:pt idx="286">
                  <c:v>5593</c:v>
                </c:pt>
                <c:pt idx="287">
                  <c:v>5599</c:v>
                </c:pt>
                <c:pt idx="288">
                  <c:v>5545</c:v>
                </c:pt>
                <c:pt idx="289">
                  <c:v>5491</c:v>
                </c:pt>
                <c:pt idx="290">
                  <c:v>5459</c:v>
                </c:pt>
                <c:pt idx="291">
                  <c:v>5471</c:v>
                </c:pt>
                <c:pt idx="292">
                  <c:v>5578</c:v>
                </c:pt>
                <c:pt idx="293">
                  <c:v>5610</c:v>
                </c:pt>
                <c:pt idx="294">
                  <c:v>5648</c:v>
                </c:pt>
                <c:pt idx="295">
                  <c:v>5597</c:v>
                </c:pt>
                <c:pt idx="296">
                  <c:v>5674</c:v>
                </c:pt>
                <c:pt idx="297">
                  <c:v>5819</c:v>
                </c:pt>
                <c:pt idx="298">
                  <c:v>5724</c:v>
                </c:pt>
                <c:pt idx="299">
                  <c:v>5643</c:v>
                </c:pt>
                <c:pt idx="300">
                  <c:v>5553</c:v>
                </c:pt>
                <c:pt idx="301">
                  <c:v>5634</c:v>
                </c:pt>
                <c:pt idx="302">
                  <c:v>5515</c:v>
                </c:pt>
                <c:pt idx="303">
                  <c:v>5538</c:v>
                </c:pt>
                <c:pt idx="304">
                  <c:v>5556</c:v>
                </c:pt>
                <c:pt idx="305">
                  <c:v>5656</c:v>
                </c:pt>
                <c:pt idx="306">
                  <c:v>5641</c:v>
                </c:pt>
                <c:pt idx="307">
                  <c:v>5645</c:v>
                </c:pt>
                <c:pt idx="308">
                  <c:v>5630</c:v>
                </c:pt>
                <c:pt idx="309">
                  <c:v>5753</c:v>
                </c:pt>
                <c:pt idx="310">
                  <c:v>5730</c:v>
                </c:pt>
                <c:pt idx="311">
                  <c:v>5707</c:v>
                </c:pt>
                <c:pt idx="312">
                  <c:v>5559</c:v>
                </c:pt>
                <c:pt idx="313">
                  <c:v>5534</c:v>
                </c:pt>
                <c:pt idx="314">
                  <c:v>5544</c:v>
                </c:pt>
                <c:pt idx="315">
                  <c:v>5545</c:v>
                </c:pt>
                <c:pt idx="316">
                  <c:v>5615</c:v>
                </c:pt>
                <c:pt idx="317">
                  <c:v>5632</c:v>
                </c:pt>
                <c:pt idx="318">
                  <c:v>5638</c:v>
                </c:pt>
                <c:pt idx="319">
                  <c:v>5661</c:v>
                </c:pt>
                <c:pt idx="320">
                  <c:v>5590</c:v>
                </c:pt>
                <c:pt idx="321">
                  <c:v>5688</c:v>
                </c:pt>
                <c:pt idx="322">
                  <c:v>5768</c:v>
                </c:pt>
                <c:pt idx="323">
                  <c:v>5703</c:v>
                </c:pt>
                <c:pt idx="324">
                  <c:v>5665</c:v>
                </c:pt>
                <c:pt idx="325">
                  <c:v>5570</c:v>
                </c:pt>
                <c:pt idx="326">
                  <c:v>5625</c:v>
                </c:pt>
                <c:pt idx="327">
                  <c:v>5541</c:v>
                </c:pt>
                <c:pt idx="328">
                  <c:v>5613</c:v>
                </c:pt>
                <c:pt idx="329">
                  <c:v>5629</c:v>
                </c:pt>
                <c:pt idx="330">
                  <c:v>5598</c:v>
                </c:pt>
                <c:pt idx="331">
                  <c:v>5600</c:v>
                </c:pt>
                <c:pt idx="332">
                  <c:v>5597</c:v>
                </c:pt>
                <c:pt idx="333">
                  <c:v>5747</c:v>
                </c:pt>
                <c:pt idx="334">
                  <c:v>5702</c:v>
                </c:pt>
                <c:pt idx="335">
                  <c:v>5608</c:v>
                </c:pt>
                <c:pt idx="336">
                  <c:v>5700</c:v>
                </c:pt>
                <c:pt idx="337">
                  <c:v>5684</c:v>
                </c:pt>
                <c:pt idx="338">
                  <c:v>5565</c:v>
                </c:pt>
                <c:pt idx="339">
                  <c:v>5572</c:v>
                </c:pt>
                <c:pt idx="340">
                  <c:v>5607</c:v>
                </c:pt>
                <c:pt idx="341">
                  <c:v>5639</c:v>
                </c:pt>
                <c:pt idx="342">
                  <c:v>5620</c:v>
                </c:pt>
                <c:pt idx="343">
                  <c:v>5637</c:v>
                </c:pt>
                <c:pt idx="344">
                  <c:v>5645</c:v>
                </c:pt>
                <c:pt idx="345">
                  <c:v>5665</c:v>
                </c:pt>
                <c:pt idx="346">
                  <c:v>5552</c:v>
                </c:pt>
                <c:pt idx="347">
                  <c:v>5635</c:v>
                </c:pt>
                <c:pt idx="348">
                  <c:v>5501</c:v>
                </c:pt>
                <c:pt idx="349">
                  <c:v>5484</c:v>
                </c:pt>
                <c:pt idx="350">
                  <c:v>5484</c:v>
                </c:pt>
                <c:pt idx="351">
                  <c:v>5514</c:v>
                </c:pt>
                <c:pt idx="352">
                  <c:v>5599</c:v>
                </c:pt>
                <c:pt idx="353">
                  <c:v>5630</c:v>
                </c:pt>
                <c:pt idx="354">
                  <c:v>5638</c:v>
                </c:pt>
                <c:pt idx="355">
                  <c:v>5609</c:v>
                </c:pt>
                <c:pt idx="356">
                  <c:v>5584</c:v>
                </c:pt>
                <c:pt idx="357">
                  <c:v>5565</c:v>
                </c:pt>
                <c:pt idx="358">
                  <c:v>5688</c:v>
                </c:pt>
                <c:pt idx="359">
                  <c:v>5595</c:v>
                </c:pt>
                <c:pt idx="360">
                  <c:v>5459</c:v>
                </c:pt>
                <c:pt idx="361">
                  <c:v>5458</c:v>
                </c:pt>
                <c:pt idx="362">
                  <c:v>5499</c:v>
                </c:pt>
                <c:pt idx="363">
                  <c:v>5522</c:v>
                </c:pt>
                <c:pt idx="364">
                  <c:v>5638</c:v>
                </c:pt>
                <c:pt idx="365">
                  <c:v>5664</c:v>
                </c:pt>
                <c:pt idx="366">
                  <c:v>5663</c:v>
                </c:pt>
                <c:pt idx="367">
                  <c:v>5578</c:v>
                </c:pt>
                <c:pt idx="368">
                  <c:v>5627</c:v>
                </c:pt>
                <c:pt idx="369">
                  <c:v>5638</c:v>
                </c:pt>
                <c:pt idx="370">
                  <c:v>5550</c:v>
                </c:pt>
                <c:pt idx="371">
                  <c:v>5694</c:v>
                </c:pt>
                <c:pt idx="372">
                  <c:v>5562</c:v>
                </c:pt>
                <c:pt idx="373">
                  <c:v>5458</c:v>
                </c:pt>
                <c:pt idx="374">
                  <c:v>5535</c:v>
                </c:pt>
                <c:pt idx="375">
                  <c:v>5633</c:v>
                </c:pt>
                <c:pt idx="376">
                  <c:v>5602</c:v>
                </c:pt>
                <c:pt idx="377">
                  <c:v>5640</c:v>
                </c:pt>
                <c:pt idx="378">
                  <c:v>5657</c:v>
                </c:pt>
                <c:pt idx="379">
                  <c:v>5667</c:v>
                </c:pt>
                <c:pt idx="380">
                  <c:v>5635</c:v>
                </c:pt>
                <c:pt idx="381">
                  <c:v>5738</c:v>
                </c:pt>
                <c:pt idx="382">
                  <c:v>5868</c:v>
                </c:pt>
                <c:pt idx="383">
                  <c:v>5788</c:v>
                </c:pt>
                <c:pt idx="384">
                  <c:v>5653</c:v>
                </c:pt>
                <c:pt idx="385">
                  <c:v>5651</c:v>
                </c:pt>
                <c:pt idx="386">
                  <c:v>5515</c:v>
                </c:pt>
                <c:pt idx="387">
                  <c:v>5539</c:v>
                </c:pt>
                <c:pt idx="388">
                  <c:v>5604</c:v>
                </c:pt>
                <c:pt idx="389">
                  <c:v>5620</c:v>
                </c:pt>
                <c:pt idx="390">
                  <c:v>5628</c:v>
                </c:pt>
                <c:pt idx="391">
                  <c:v>5643</c:v>
                </c:pt>
                <c:pt idx="392">
                  <c:v>5634</c:v>
                </c:pt>
                <c:pt idx="393">
                  <c:v>5800</c:v>
                </c:pt>
                <c:pt idx="394">
                  <c:v>5639</c:v>
                </c:pt>
                <c:pt idx="395">
                  <c:v>5613</c:v>
                </c:pt>
                <c:pt idx="396">
                  <c:v>5564</c:v>
                </c:pt>
                <c:pt idx="397">
                  <c:v>5575</c:v>
                </c:pt>
                <c:pt idx="398">
                  <c:v>5593</c:v>
                </c:pt>
                <c:pt idx="399">
                  <c:v>5637</c:v>
                </c:pt>
                <c:pt idx="400">
                  <c:v>5621</c:v>
                </c:pt>
                <c:pt idx="401">
                  <c:v>5643</c:v>
                </c:pt>
                <c:pt idx="402">
                  <c:v>5642</c:v>
                </c:pt>
                <c:pt idx="403">
                  <c:v>5646</c:v>
                </c:pt>
                <c:pt idx="404">
                  <c:v>5570</c:v>
                </c:pt>
                <c:pt idx="405">
                  <c:v>5637</c:v>
                </c:pt>
                <c:pt idx="406">
                  <c:v>5577</c:v>
                </c:pt>
                <c:pt idx="407">
                  <c:v>5664</c:v>
                </c:pt>
                <c:pt idx="408">
                  <c:v>5650</c:v>
                </c:pt>
                <c:pt idx="409">
                  <c:v>5532</c:v>
                </c:pt>
                <c:pt idx="410">
                  <c:v>5582</c:v>
                </c:pt>
                <c:pt idx="411">
                  <c:v>5623</c:v>
                </c:pt>
                <c:pt idx="412">
                  <c:v>5657</c:v>
                </c:pt>
                <c:pt idx="413">
                  <c:v>5667</c:v>
                </c:pt>
                <c:pt idx="414">
                  <c:v>5691</c:v>
                </c:pt>
                <c:pt idx="415">
                  <c:v>5740</c:v>
                </c:pt>
                <c:pt idx="416">
                  <c:v>5792</c:v>
                </c:pt>
                <c:pt idx="417">
                  <c:v>5597</c:v>
                </c:pt>
                <c:pt idx="418">
                  <c:v>5512</c:v>
                </c:pt>
                <c:pt idx="419">
                  <c:v>5534</c:v>
                </c:pt>
                <c:pt idx="420">
                  <c:v>5509</c:v>
                </c:pt>
                <c:pt idx="421">
                  <c:v>5534</c:v>
                </c:pt>
                <c:pt idx="422">
                  <c:v>5588</c:v>
                </c:pt>
                <c:pt idx="423">
                  <c:v>5650</c:v>
                </c:pt>
                <c:pt idx="424">
                  <c:v>5674</c:v>
                </c:pt>
                <c:pt idx="425">
                  <c:v>5714</c:v>
                </c:pt>
                <c:pt idx="426">
                  <c:v>5657</c:v>
                </c:pt>
                <c:pt idx="427">
                  <c:v>5664</c:v>
                </c:pt>
                <c:pt idx="428">
                  <c:v>5600</c:v>
                </c:pt>
              </c:numCache>
            </c:numRef>
          </c:yVal>
        </c:ser>
        <c:axId val="162957184"/>
        <c:axId val="162963456"/>
      </c:scatterChart>
      <c:valAx>
        <c:axId val="162957184"/>
        <c:scaling>
          <c:orientation val="minMax"/>
          <c:max val="2014.5"/>
          <c:min val="197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581056562958886"/>
              <c:y val="0.92154504421534167"/>
            </c:manualLayout>
          </c:layout>
        </c:title>
        <c:numFmt formatCode="General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2963456"/>
        <c:crossesAt val="-400"/>
        <c:crossBetween val="midCat"/>
        <c:majorUnit val="5"/>
        <c:minorUnit val="5"/>
      </c:valAx>
      <c:valAx>
        <c:axId val="162963456"/>
        <c:scaling>
          <c:orientation val="minMax"/>
          <c:max val="6000"/>
          <c:min val="53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Mean</a:t>
                </a:r>
                <a:r>
                  <a:rPr lang="en-US" baseline="0"/>
                  <a:t> Sea Level (mm,  STND)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650388662121893E-3"/>
              <c:y val="0.2991044730576698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1629571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4.2578182318203671E-2"/>
          <c:y val="0.95223411317341178"/>
          <c:w val="0.9382841418655965"/>
          <c:h val="4.5747538290217223E-2"/>
        </c:manualLayout>
      </c:layout>
    </c:legend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latin typeface="Calibri" pitchFamily="34" charset="0"/>
              </a:rPr>
              <a:t>North Spit, CA (Sta. ID: 9418767) 1977-2013 Monthly MSL with Mean Monthly Seasonal Cycle Removed</a:t>
            </a:r>
            <a:endParaRPr lang="en-US">
              <a:latin typeface="Calibri" pitchFamily="34" charset="0"/>
            </a:endParaRPr>
          </a:p>
        </c:rich>
      </c:tx>
      <c:layout>
        <c:manualLayout>
          <c:xMode val="edge"/>
          <c:yMode val="edge"/>
          <c:x val="0.1283233310784809"/>
          <c:y val="6.0550456091145463E-3"/>
        </c:manualLayout>
      </c:layout>
      <c:overlay val="1"/>
    </c:title>
    <c:plotArea>
      <c:layout>
        <c:manualLayout>
          <c:layoutTarget val="inner"/>
          <c:xMode val="edge"/>
          <c:yMode val="edge"/>
          <c:x val="8.4607263455055481E-2"/>
          <c:y val="0.10314269581119573"/>
          <c:w val="0.89927730901660996"/>
          <c:h val="0.74191107092778763"/>
        </c:manualLayout>
      </c:layout>
      <c:scatterChart>
        <c:scatterStyle val="lineMarker"/>
        <c:ser>
          <c:idx val="0"/>
          <c:order val="0"/>
          <c:tx>
            <c:v>1933-2013 Data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chemeClr val="tx1"/>
                </a:solidFill>
              </a:ln>
            </c:spPr>
            <c:trendlineType val="linear"/>
            <c:dispEq val="1"/>
            <c:trendlineLbl>
              <c:layout>
                <c:manualLayout>
                  <c:x val="-0.44185479919046822"/>
                  <c:y val="-0.23417849161980098"/>
                </c:manualLayout>
              </c:layout>
              <c:numFmt formatCode="#,##0.00" sourceLinked="0"/>
            </c:trendlineLbl>
          </c:trendline>
          <c:xVal>
            <c:numRef>
              <c:f>'NS_MSL 1977-2013'!$E$11:$E$915</c:f>
              <c:numCache>
                <c:formatCode>General</c:formatCode>
                <c:ptCount val="905"/>
                <c:pt idx="0">
                  <c:v>1977.7083333333333</c:v>
                </c:pt>
                <c:pt idx="1">
                  <c:v>1977.7916666666667</c:v>
                </c:pt>
                <c:pt idx="2">
                  <c:v>1977.875</c:v>
                </c:pt>
                <c:pt idx="3">
                  <c:v>1977.9583333333333</c:v>
                </c:pt>
                <c:pt idx="4">
                  <c:v>1978.375</c:v>
                </c:pt>
                <c:pt idx="5">
                  <c:v>1978.4583333333333</c:v>
                </c:pt>
                <c:pt idx="6">
                  <c:v>1978.5416666666667</c:v>
                </c:pt>
                <c:pt idx="7">
                  <c:v>1978.625</c:v>
                </c:pt>
                <c:pt idx="8">
                  <c:v>1978.7083333333333</c:v>
                </c:pt>
                <c:pt idx="9">
                  <c:v>1978.9583333333333</c:v>
                </c:pt>
                <c:pt idx="10">
                  <c:v>1979.0416666666667</c:v>
                </c:pt>
                <c:pt idx="11">
                  <c:v>1979.125</c:v>
                </c:pt>
                <c:pt idx="12">
                  <c:v>1979.2083333333333</c:v>
                </c:pt>
                <c:pt idx="13">
                  <c:v>1979.2916666666667</c:v>
                </c:pt>
                <c:pt idx="14">
                  <c:v>1979.375</c:v>
                </c:pt>
                <c:pt idx="15">
                  <c:v>1979.4583333333333</c:v>
                </c:pt>
                <c:pt idx="16">
                  <c:v>1979.5416666666667</c:v>
                </c:pt>
                <c:pt idx="17">
                  <c:v>1979.625</c:v>
                </c:pt>
                <c:pt idx="18">
                  <c:v>1979.7083333333333</c:v>
                </c:pt>
                <c:pt idx="19">
                  <c:v>1979.7916666666667</c:v>
                </c:pt>
                <c:pt idx="20">
                  <c:v>1979.875</c:v>
                </c:pt>
                <c:pt idx="21">
                  <c:v>1979.9583333333333</c:v>
                </c:pt>
                <c:pt idx="22">
                  <c:v>1980.0416666666667</c:v>
                </c:pt>
                <c:pt idx="23">
                  <c:v>1980.125</c:v>
                </c:pt>
                <c:pt idx="24">
                  <c:v>1980.2083333333333</c:v>
                </c:pt>
                <c:pt idx="25">
                  <c:v>1980.2916666666667</c:v>
                </c:pt>
                <c:pt idx="26">
                  <c:v>1980.375</c:v>
                </c:pt>
                <c:pt idx="27">
                  <c:v>1980.4583333333333</c:v>
                </c:pt>
                <c:pt idx="28">
                  <c:v>1980.5416666666667</c:v>
                </c:pt>
                <c:pt idx="29">
                  <c:v>1980.625</c:v>
                </c:pt>
                <c:pt idx="30">
                  <c:v>1980.7083333333333</c:v>
                </c:pt>
                <c:pt idx="31">
                  <c:v>1980.7916666666667</c:v>
                </c:pt>
                <c:pt idx="32">
                  <c:v>1980.875</c:v>
                </c:pt>
                <c:pt idx="33">
                  <c:v>1980.9583333333333</c:v>
                </c:pt>
                <c:pt idx="34">
                  <c:v>1981.0416666666667</c:v>
                </c:pt>
                <c:pt idx="35">
                  <c:v>1981.125</c:v>
                </c:pt>
                <c:pt idx="36">
                  <c:v>1981.2083333333333</c:v>
                </c:pt>
                <c:pt idx="37">
                  <c:v>1981.2916666666667</c:v>
                </c:pt>
                <c:pt idx="38">
                  <c:v>1981.375</c:v>
                </c:pt>
                <c:pt idx="39">
                  <c:v>1981.4583333333333</c:v>
                </c:pt>
                <c:pt idx="40">
                  <c:v>1981.5416666666667</c:v>
                </c:pt>
                <c:pt idx="41">
                  <c:v>1981.625</c:v>
                </c:pt>
                <c:pt idx="42">
                  <c:v>1981.7083333333333</c:v>
                </c:pt>
                <c:pt idx="43">
                  <c:v>1981.7916666666667</c:v>
                </c:pt>
                <c:pt idx="44">
                  <c:v>1981.875</c:v>
                </c:pt>
                <c:pt idx="45">
                  <c:v>1981.9583333333333</c:v>
                </c:pt>
                <c:pt idx="46">
                  <c:v>1982.0416666666667</c:v>
                </c:pt>
                <c:pt idx="47">
                  <c:v>1982.125</c:v>
                </c:pt>
                <c:pt idx="48">
                  <c:v>1982.2083333333333</c:v>
                </c:pt>
                <c:pt idx="49">
                  <c:v>1982.2916666666667</c:v>
                </c:pt>
                <c:pt idx="50">
                  <c:v>1982.375</c:v>
                </c:pt>
                <c:pt idx="51">
                  <c:v>1982.4583333333333</c:v>
                </c:pt>
                <c:pt idx="52">
                  <c:v>1982.5416666666667</c:v>
                </c:pt>
                <c:pt idx="53">
                  <c:v>1982.625</c:v>
                </c:pt>
                <c:pt idx="54">
                  <c:v>1982.7083333333333</c:v>
                </c:pt>
                <c:pt idx="55">
                  <c:v>1982.7916666666667</c:v>
                </c:pt>
                <c:pt idx="56">
                  <c:v>1982.875</c:v>
                </c:pt>
                <c:pt idx="57">
                  <c:v>1982.9583333333333</c:v>
                </c:pt>
                <c:pt idx="58">
                  <c:v>1983.0416666666667</c:v>
                </c:pt>
                <c:pt idx="59">
                  <c:v>1983.125</c:v>
                </c:pt>
                <c:pt idx="60">
                  <c:v>1983.2083333333333</c:v>
                </c:pt>
                <c:pt idx="61">
                  <c:v>1983.2916666666667</c:v>
                </c:pt>
                <c:pt idx="62">
                  <c:v>1983.375</c:v>
                </c:pt>
                <c:pt idx="63">
                  <c:v>1983.4583333333333</c:v>
                </c:pt>
                <c:pt idx="64">
                  <c:v>1983.5416666666667</c:v>
                </c:pt>
                <c:pt idx="65">
                  <c:v>1983.625</c:v>
                </c:pt>
                <c:pt idx="66">
                  <c:v>1983.7083333333333</c:v>
                </c:pt>
                <c:pt idx="67">
                  <c:v>1983.7916666666667</c:v>
                </c:pt>
                <c:pt idx="68">
                  <c:v>1983.875</c:v>
                </c:pt>
                <c:pt idx="69">
                  <c:v>1983.9583333333333</c:v>
                </c:pt>
                <c:pt idx="70">
                  <c:v>1984.0416666666667</c:v>
                </c:pt>
                <c:pt idx="71">
                  <c:v>1984.125</c:v>
                </c:pt>
                <c:pt idx="72">
                  <c:v>1984.2083333333333</c:v>
                </c:pt>
                <c:pt idx="73">
                  <c:v>1984.2916666666667</c:v>
                </c:pt>
                <c:pt idx="74">
                  <c:v>1984.375</c:v>
                </c:pt>
                <c:pt idx="75">
                  <c:v>1984.4583333333333</c:v>
                </c:pt>
                <c:pt idx="76">
                  <c:v>1984.5416666666667</c:v>
                </c:pt>
                <c:pt idx="77">
                  <c:v>1984.625</c:v>
                </c:pt>
                <c:pt idx="78">
                  <c:v>1984.7083333333333</c:v>
                </c:pt>
                <c:pt idx="79">
                  <c:v>1984.7916666666667</c:v>
                </c:pt>
                <c:pt idx="80">
                  <c:v>1984.875</c:v>
                </c:pt>
                <c:pt idx="81">
                  <c:v>1984.9583333333333</c:v>
                </c:pt>
                <c:pt idx="82">
                  <c:v>1985.0416666666667</c:v>
                </c:pt>
                <c:pt idx="83">
                  <c:v>1985.125</c:v>
                </c:pt>
                <c:pt idx="84">
                  <c:v>1985.2083333333333</c:v>
                </c:pt>
                <c:pt idx="85">
                  <c:v>1985.2916666666667</c:v>
                </c:pt>
                <c:pt idx="86">
                  <c:v>1985.375</c:v>
                </c:pt>
                <c:pt idx="87">
                  <c:v>1985.4583333333333</c:v>
                </c:pt>
                <c:pt idx="88">
                  <c:v>1985.5416666666667</c:v>
                </c:pt>
                <c:pt idx="89">
                  <c:v>1985.625</c:v>
                </c:pt>
                <c:pt idx="90">
                  <c:v>1985.7083333333333</c:v>
                </c:pt>
                <c:pt idx="91">
                  <c:v>1985.7916666666667</c:v>
                </c:pt>
                <c:pt idx="92">
                  <c:v>1985.875</c:v>
                </c:pt>
                <c:pt idx="93">
                  <c:v>1985.9583333333333</c:v>
                </c:pt>
                <c:pt idx="94">
                  <c:v>1986.0416666666667</c:v>
                </c:pt>
                <c:pt idx="95">
                  <c:v>1986.125</c:v>
                </c:pt>
                <c:pt idx="96">
                  <c:v>1986.2083333333333</c:v>
                </c:pt>
                <c:pt idx="97">
                  <c:v>1986.2916666666667</c:v>
                </c:pt>
                <c:pt idx="98">
                  <c:v>1986.375</c:v>
                </c:pt>
                <c:pt idx="99">
                  <c:v>1986.4583333333333</c:v>
                </c:pt>
                <c:pt idx="100">
                  <c:v>1986.5416666666667</c:v>
                </c:pt>
                <c:pt idx="101">
                  <c:v>1986.625</c:v>
                </c:pt>
                <c:pt idx="102">
                  <c:v>1986.7083333333333</c:v>
                </c:pt>
                <c:pt idx="103">
                  <c:v>1986.7916666666667</c:v>
                </c:pt>
                <c:pt idx="104">
                  <c:v>1986.875</c:v>
                </c:pt>
                <c:pt idx="105">
                  <c:v>1986.9583333333333</c:v>
                </c:pt>
                <c:pt idx="106">
                  <c:v>1987.0416666666667</c:v>
                </c:pt>
                <c:pt idx="107">
                  <c:v>1987.125</c:v>
                </c:pt>
                <c:pt idx="108">
                  <c:v>1987.2083333333333</c:v>
                </c:pt>
                <c:pt idx="109">
                  <c:v>1987.2916666666667</c:v>
                </c:pt>
                <c:pt idx="110">
                  <c:v>1987.375</c:v>
                </c:pt>
                <c:pt idx="111">
                  <c:v>1987.4583333333333</c:v>
                </c:pt>
                <c:pt idx="112">
                  <c:v>1987.5416666666667</c:v>
                </c:pt>
                <c:pt idx="113">
                  <c:v>1987.625</c:v>
                </c:pt>
                <c:pt idx="114">
                  <c:v>1987.7083333333333</c:v>
                </c:pt>
                <c:pt idx="115">
                  <c:v>1987.7916666666667</c:v>
                </c:pt>
                <c:pt idx="116">
                  <c:v>1987.875</c:v>
                </c:pt>
                <c:pt idx="117">
                  <c:v>1987.9583333333333</c:v>
                </c:pt>
                <c:pt idx="118">
                  <c:v>1988.0416666666667</c:v>
                </c:pt>
                <c:pt idx="119">
                  <c:v>1988.125</c:v>
                </c:pt>
                <c:pt idx="120">
                  <c:v>1988.2083333333333</c:v>
                </c:pt>
                <c:pt idx="121">
                  <c:v>1988.2916666666667</c:v>
                </c:pt>
                <c:pt idx="122">
                  <c:v>1988.375</c:v>
                </c:pt>
                <c:pt idx="123">
                  <c:v>1988.4583333333333</c:v>
                </c:pt>
                <c:pt idx="124">
                  <c:v>1988.5416666666667</c:v>
                </c:pt>
                <c:pt idx="125">
                  <c:v>1988.625</c:v>
                </c:pt>
                <c:pt idx="126">
                  <c:v>1988.7083333333333</c:v>
                </c:pt>
                <c:pt idx="127">
                  <c:v>1988.7916666666667</c:v>
                </c:pt>
                <c:pt idx="128">
                  <c:v>1988.875</c:v>
                </c:pt>
                <c:pt idx="129">
                  <c:v>1988.9583333333333</c:v>
                </c:pt>
                <c:pt idx="130">
                  <c:v>1989.0416666666667</c:v>
                </c:pt>
                <c:pt idx="131">
                  <c:v>1989.125</c:v>
                </c:pt>
                <c:pt idx="132">
                  <c:v>1989.2083333333333</c:v>
                </c:pt>
                <c:pt idx="133">
                  <c:v>1989.2916666666667</c:v>
                </c:pt>
                <c:pt idx="134">
                  <c:v>1989.375</c:v>
                </c:pt>
                <c:pt idx="135">
                  <c:v>1989.4583333333333</c:v>
                </c:pt>
                <c:pt idx="136">
                  <c:v>1989.5416666666667</c:v>
                </c:pt>
                <c:pt idx="137">
                  <c:v>1989.625</c:v>
                </c:pt>
                <c:pt idx="138">
                  <c:v>1989.7083333333333</c:v>
                </c:pt>
                <c:pt idx="139">
                  <c:v>1989.7916666666667</c:v>
                </c:pt>
                <c:pt idx="140">
                  <c:v>1989.875</c:v>
                </c:pt>
                <c:pt idx="141">
                  <c:v>1989.9583333333333</c:v>
                </c:pt>
                <c:pt idx="142">
                  <c:v>1990.0416666666667</c:v>
                </c:pt>
                <c:pt idx="143">
                  <c:v>1990.125</c:v>
                </c:pt>
                <c:pt idx="144">
                  <c:v>1990.2083333333333</c:v>
                </c:pt>
                <c:pt idx="145">
                  <c:v>1990.2916666666667</c:v>
                </c:pt>
                <c:pt idx="146">
                  <c:v>1990.375</c:v>
                </c:pt>
                <c:pt idx="147">
                  <c:v>1990.4583333333333</c:v>
                </c:pt>
                <c:pt idx="148">
                  <c:v>1990.5416666666667</c:v>
                </c:pt>
                <c:pt idx="149">
                  <c:v>1990.625</c:v>
                </c:pt>
                <c:pt idx="150">
                  <c:v>1990.7083333333333</c:v>
                </c:pt>
                <c:pt idx="151">
                  <c:v>1990.7916666666667</c:v>
                </c:pt>
                <c:pt idx="152">
                  <c:v>1990.875</c:v>
                </c:pt>
                <c:pt idx="153">
                  <c:v>1990.9583333333333</c:v>
                </c:pt>
                <c:pt idx="154">
                  <c:v>1991.0416666666667</c:v>
                </c:pt>
                <c:pt idx="155">
                  <c:v>1991.125</c:v>
                </c:pt>
                <c:pt idx="156">
                  <c:v>1991.2083333333333</c:v>
                </c:pt>
                <c:pt idx="157">
                  <c:v>1991.2916666666667</c:v>
                </c:pt>
                <c:pt idx="158">
                  <c:v>1991.375</c:v>
                </c:pt>
                <c:pt idx="159">
                  <c:v>1991.4583333333333</c:v>
                </c:pt>
                <c:pt idx="160">
                  <c:v>1991.5416666666667</c:v>
                </c:pt>
                <c:pt idx="161">
                  <c:v>1991.625</c:v>
                </c:pt>
                <c:pt idx="162">
                  <c:v>1991.7083333333333</c:v>
                </c:pt>
                <c:pt idx="163">
                  <c:v>1991.7916666666667</c:v>
                </c:pt>
                <c:pt idx="164">
                  <c:v>1991.875</c:v>
                </c:pt>
                <c:pt idx="165">
                  <c:v>1991.9583333333333</c:v>
                </c:pt>
                <c:pt idx="166">
                  <c:v>1992.0416666666667</c:v>
                </c:pt>
                <c:pt idx="167">
                  <c:v>1992.125</c:v>
                </c:pt>
                <c:pt idx="168">
                  <c:v>1992.2083333333333</c:v>
                </c:pt>
                <c:pt idx="169">
                  <c:v>1992.2916666666667</c:v>
                </c:pt>
                <c:pt idx="170">
                  <c:v>1992.375</c:v>
                </c:pt>
                <c:pt idx="171">
                  <c:v>1992.4583333333333</c:v>
                </c:pt>
                <c:pt idx="172">
                  <c:v>1992.5416666666667</c:v>
                </c:pt>
                <c:pt idx="173">
                  <c:v>1992.625</c:v>
                </c:pt>
                <c:pt idx="174">
                  <c:v>1992.7083333333333</c:v>
                </c:pt>
                <c:pt idx="175">
                  <c:v>1992.7916666666667</c:v>
                </c:pt>
                <c:pt idx="176">
                  <c:v>1992.875</c:v>
                </c:pt>
                <c:pt idx="177">
                  <c:v>1992.9583333333333</c:v>
                </c:pt>
                <c:pt idx="178">
                  <c:v>1993.0416666666667</c:v>
                </c:pt>
                <c:pt idx="179">
                  <c:v>1993.125</c:v>
                </c:pt>
                <c:pt idx="180">
                  <c:v>1993.2083333333333</c:v>
                </c:pt>
                <c:pt idx="181">
                  <c:v>1993.2916666666667</c:v>
                </c:pt>
                <c:pt idx="182">
                  <c:v>1993.375</c:v>
                </c:pt>
                <c:pt idx="183">
                  <c:v>1993.4583333333333</c:v>
                </c:pt>
                <c:pt idx="184">
                  <c:v>1993.5416666666667</c:v>
                </c:pt>
                <c:pt idx="185">
                  <c:v>1993.625</c:v>
                </c:pt>
                <c:pt idx="186">
                  <c:v>1993.7083333333333</c:v>
                </c:pt>
                <c:pt idx="187">
                  <c:v>1993.7916666666667</c:v>
                </c:pt>
                <c:pt idx="188">
                  <c:v>1993.875</c:v>
                </c:pt>
                <c:pt idx="189">
                  <c:v>1993.9583333333333</c:v>
                </c:pt>
                <c:pt idx="190">
                  <c:v>1994.0416666666667</c:v>
                </c:pt>
                <c:pt idx="191">
                  <c:v>1994.125</c:v>
                </c:pt>
                <c:pt idx="192">
                  <c:v>1994.2083333333333</c:v>
                </c:pt>
                <c:pt idx="193">
                  <c:v>1994.2916666666667</c:v>
                </c:pt>
                <c:pt idx="194">
                  <c:v>1994.375</c:v>
                </c:pt>
                <c:pt idx="195">
                  <c:v>1994.4583333333333</c:v>
                </c:pt>
                <c:pt idx="196">
                  <c:v>1994.5416666666667</c:v>
                </c:pt>
                <c:pt idx="197">
                  <c:v>1994.625</c:v>
                </c:pt>
                <c:pt idx="198">
                  <c:v>1994.7083333333333</c:v>
                </c:pt>
                <c:pt idx="199">
                  <c:v>1994.7916666666667</c:v>
                </c:pt>
                <c:pt idx="200">
                  <c:v>1994.875</c:v>
                </c:pt>
                <c:pt idx="201">
                  <c:v>1994.9583333333333</c:v>
                </c:pt>
                <c:pt idx="202">
                  <c:v>1995.0416666666667</c:v>
                </c:pt>
                <c:pt idx="203">
                  <c:v>1995.125</c:v>
                </c:pt>
                <c:pt idx="204">
                  <c:v>1995.2083333333333</c:v>
                </c:pt>
                <c:pt idx="205">
                  <c:v>1995.2916666666667</c:v>
                </c:pt>
                <c:pt idx="206">
                  <c:v>1995.375</c:v>
                </c:pt>
                <c:pt idx="207">
                  <c:v>1995.4583333333333</c:v>
                </c:pt>
                <c:pt idx="208">
                  <c:v>1995.5416666666667</c:v>
                </c:pt>
                <c:pt idx="209">
                  <c:v>1995.625</c:v>
                </c:pt>
                <c:pt idx="210">
                  <c:v>1995.7083333333333</c:v>
                </c:pt>
                <c:pt idx="211">
                  <c:v>1995.7916666666667</c:v>
                </c:pt>
                <c:pt idx="212">
                  <c:v>1995.875</c:v>
                </c:pt>
                <c:pt idx="213">
                  <c:v>1995.9583333333333</c:v>
                </c:pt>
                <c:pt idx="214">
                  <c:v>1996.0416666666667</c:v>
                </c:pt>
                <c:pt idx="215">
                  <c:v>1996.125</c:v>
                </c:pt>
                <c:pt idx="216">
                  <c:v>1996.2083333333333</c:v>
                </c:pt>
                <c:pt idx="217">
                  <c:v>1996.2916666666667</c:v>
                </c:pt>
                <c:pt idx="218">
                  <c:v>1996.375</c:v>
                </c:pt>
                <c:pt idx="219">
                  <c:v>1996.4583333333333</c:v>
                </c:pt>
                <c:pt idx="220">
                  <c:v>1996.5416666666667</c:v>
                </c:pt>
                <c:pt idx="221">
                  <c:v>1996.625</c:v>
                </c:pt>
                <c:pt idx="222">
                  <c:v>1996.7083333333333</c:v>
                </c:pt>
                <c:pt idx="223">
                  <c:v>1996.7916666666667</c:v>
                </c:pt>
                <c:pt idx="224">
                  <c:v>1996.875</c:v>
                </c:pt>
                <c:pt idx="225">
                  <c:v>1996.9583333333333</c:v>
                </c:pt>
                <c:pt idx="226">
                  <c:v>1997.0416666666667</c:v>
                </c:pt>
                <c:pt idx="227">
                  <c:v>1997.125</c:v>
                </c:pt>
                <c:pt idx="228">
                  <c:v>1997.2083333333333</c:v>
                </c:pt>
                <c:pt idx="229">
                  <c:v>1997.2916666666667</c:v>
                </c:pt>
                <c:pt idx="230">
                  <c:v>1997.375</c:v>
                </c:pt>
                <c:pt idx="231">
                  <c:v>1997.4583333333333</c:v>
                </c:pt>
                <c:pt idx="232">
                  <c:v>1997.5416666666667</c:v>
                </c:pt>
                <c:pt idx="233">
                  <c:v>1997.625</c:v>
                </c:pt>
                <c:pt idx="234">
                  <c:v>1997.7083333333333</c:v>
                </c:pt>
                <c:pt idx="235">
                  <c:v>1997.7916666666667</c:v>
                </c:pt>
                <c:pt idx="236">
                  <c:v>1997.875</c:v>
                </c:pt>
                <c:pt idx="237">
                  <c:v>1997.9583333333333</c:v>
                </c:pt>
                <c:pt idx="238">
                  <c:v>1998.0416666666667</c:v>
                </c:pt>
                <c:pt idx="239">
                  <c:v>1998.125</c:v>
                </c:pt>
                <c:pt idx="240">
                  <c:v>1998.2083333333333</c:v>
                </c:pt>
                <c:pt idx="241">
                  <c:v>1998.2916666666667</c:v>
                </c:pt>
                <c:pt idx="242">
                  <c:v>1998.375</c:v>
                </c:pt>
                <c:pt idx="243">
                  <c:v>1998.4583333333333</c:v>
                </c:pt>
                <c:pt idx="244">
                  <c:v>1998.5416666666667</c:v>
                </c:pt>
                <c:pt idx="245">
                  <c:v>1998.625</c:v>
                </c:pt>
                <c:pt idx="246">
                  <c:v>1998.7083333333333</c:v>
                </c:pt>
                <c:pt idx="247">
                  <c:v>1998.7916666666667</c:v>
                </c:pt>
                <c:pt idx="248">
                  <c:v>1998.875</c:v>
                </c:pt>
                <c:pt idx="249">
                  <c:v>1998.9583333333333</c:v>
                </c:pt>
                <c:pt idx="250">
                  <c:v>1999.0416666666667</c:v>
                </c:pt>
                <c:pt idx="251">
                  <c:v>1999.125</c:v>
                </c:pt>
                <c:pt idx="252">
                  <c:v>1999.2083333333333</c:v>
                </c:pt>
                <c:pt idx="253">
                  <c:v>1999.2916666666667</c:v>
                </c:pt>
                <c:pt idx="254">
                  <c:v>1999.375</c:v>
                </c:pt>
                <c:pt idx="255">
                  <c:v>1999.4583333333333</c:v>
                </c:pt>
                <c:pt idx="256">
                  <c:v>1999.5416666666667</c:v>
                </c:pt>
                <c:pt idx="257">
                  <c:v>1999.625</c:v>
                </c:pt>
                <c:pt idx="258">
                  <c:v>1999.7083333333333</c:v>
                </c:pt>
                <c:pt idx="259">
                  <c:v>1999.7916666666667</c:v>
                </c:pt>
                <c:pt idx="260">
                  <c:v>1999.875</c:v>
                </c:pt>
                <c:pt idx="261">
                  <c:v>1999.9583333333333</c:v>
                </c:pt>
                <c:pt idx="262">
                  <c:v>2000.0416666666667</c:v>
                </c:pt>
                <c:pt idx="263">
                  <c:v>2000.125</c:v>
                </c:pt>
                <c:pt idx="264">
                  <c:v>2000.2083333333333</c:v>
                </c:pt>
                <c:pt idx="265">
                  <c:v>2000.2916666666667</c:v>
                </c:pt>
                <c:pt idx="266">
                  <c:v>2000.375</c:v>
                </c:pt>
                <c:pt idx="267">
                  <c:v>2000.4583333333333</c:v>
                </c:pt>
                <c:pt idx="268">
                  <c:v>2000.5416666666667</c:v>
                </c:pt>
                <c:pt idx="269">
                  <c:v>2000.625</c:v>
                </c:pt>
                <c:pt idx="270">
                  <c:v>2000.7083333333333</c:v>
                </c:pt>
                <c:pt idx="271">
                  <c:v>2000.7916666666667</c:v>
                </c:pt>
                <c:pt idx="272">
                  <c:v>2000.875</c:v>
                </c:pt>
                <c:pt idx="273">
                  <c:v>2000.9583333333333</c:v>
                </c:pt>
                <c:pt idx="274">
                  <c:v>2001.0416666666667</c:v>
                </c:pt>
                <c:pt idx="275">
                  <c:v>2001.125</c:v>
                </c:pt>
                <c:pt idx="276">
                  <c:v>2001.2083333333333</c:v>
                </c:pt>
                <c:pt idx="277">
                  <c:v>2001.2916666666667</c:v>
                </c:pt>
                <c:pt idx="278">
                  <c:v>2001.375</c:v>
                </c:pt>
                <c:pt idx="279">
                  <c:v>2001.4583333333333</c:v>
                </c:pt>
                <c:pt idx="280">
                  <c:v>2001.5416666666667</c:v>
                </c:pt>
                <c:pt idx="281">
                  <c:v>2001.625</c:v>
                </c:pt>
                <c:pt idx="282">
                  <c:v>2001.7083333333333</c:v>
                </c:pt>
                <c:pt idx="283">
                  <c:v>2001.7916666666667</c:v>
                </c:pt>
                <c:pt idx="284">
                  <c:v>2001.875</c:v>
                </c:pt>
                <c:pt idx="285">
                  <c:v>2001.9583333333333</c:v>
                </c:pt>
                <c:pt idx="286">
                  <c:v>2002.0416666666667</c:v>
                </c:pt>
                <c:pt idx="287">
                  <c:v>2002.125</c:v>
                </c:pt>
                <c:pt idx="288">
                  <c:v>2002.2083333333333</c:v>
                </c:pt>
                <c:pt idx="289">
                  <c:v>2002.2916666666667</c:v>
                </c:pt>
                <c:pt idx="290">
                  <c:v>2002.375</c:v>
                </c:pt>
                <c:pt idx="291">
                  <c:v>2002.4583333333333</c:v>
                </c:pt>
                <c:pt idx="292">
                  <c:v>2002.5416666666667</c:v>
                </c:pt>
                <c:pt idx="293">
                  <c:v>2002.625</c:v>
                </c:pt>
                <c:pt idx="294">
                  <c:v>2002.7083333333333</c:v>
                </c:pt>
                <c:pt idx="295">
                  <c:v>2002.7916666666667</c:v>
                </c:pt>
                <c:pt idx="296">
                  <c:v>2002.875</c:v>
                </c:pt>
                <c:pt idx="297">
                  <c:v>2002.9583333333333</c:v>
                </c:pt>
                <c:pt idx="298">
                  <c:v>2003.0416666666667</c:v>
                </c:pt>
                <c:pt idx="299">
                  <c:v>2003.125</c:v>
                </c:pt>
                <c:pt idx="300">
                  <c:v>2003.2083333333333</c:v>
                </c:pt>
                <c:pt idx="301">
                  <c:v>2003.2916666666667</c:v>
                </c:pt>
                <c:pt idx="302">
                  <c:v>2003.375</c:v>
                </c:pt>
                <c:pt idx="303">
                  <c:v>2003.4583333333333</c:v>
                </c:pt>
                <c:pt idx="304">
                  <c:v>2003.5416666666667</c:v>
                </c:pt>
                <c:pt idx="305">
                  <c:v>2003.625</c:v>
                </c:pt>
                <c:pt idx="306">
                  <c:v>2003.7083333333333</c:v>
                </c:pt>
                <c:pt idx="307">
                  <c:v>2003.7916666666667</c:v>
                </c:pt>
                <c:pt idx="308">
                  <c:v>2003.875</c:v>
                </c:pt>
                <c:pt idx="309">
                  <c:v>2003.9583333333333</c:v>
                </c:pt>
                <c:pt idx="310">
                  <c:v>2004.0416666666667</c:v>
                </c:pt>
                <c:pt idx="311">
                  <c:v>2004.125</c:v>
                </c:pt>
                <c:pt idx="312">
                  <c:v>2004.2083333333333</c:v>
                </c:pt>
                <c:pt idx="313">
                  <c:v>2004.2916666666667</c:v>
                </c:pt>
                <c:pt idx="314">
                  <c:v>2004.375</c:v>
                </c:pt>
                <c:pt idx="315">
                  <c:v>2004.4583333333333</c:v>
                </c:pt>
                <c:pt idx="316">
                  <c:v>2004.5416666666667</c:v>
                </c:pt>
                <c:pt idx="317">
                  <c:v>2004.625</c:v>
                </c:pt>
                <c:pt idx="318">
                  <c:v>2004.7083333333333</c:v>
                </c:pt>
                <c:pt idx="319">
                  <c:v>2004.7916666666667</c:v>
                </c:pt>
                <c:pt idx="320">
                  <c:v>2004.875</c:v>
                </c:pt>
                <c:pt idx="321">
                  <c:v>2004.9583333333333</c:v>
                </c:pt>
                <c:pt idx="322">
                  <c:v>2005.0416666666667</c:v>
                </c:pt>
                <c:pt idx="323">
                  <c:v>2005.125</c:v>
                </c:pt>
                <c:pt idx="324">
                  <c:v>2005.2083333333333</c:v>
                </c:pt>
                <c:pt idx="325">
                  <c:v>2005.2916666666667</c:v>
                </c:pt>
                <c:pt idx="326">
                  <c:v>2005.375</c:v>
                </c:pt>
                <c:pt idx="327">
                  <c:v>2005.4583333333333</c:v>
                </c:pt>
                <c:pt idx="328">
                  <c:v>2005.5416666666667</c:v>
                </c:pt>
                <c:pt idx="329">
                  <c:v>2005.625</c:v>
                </c:pt>
                <c:pt idx="330">
                  <c:v>2005.7083333333333</c:v>
                </c:pt>
                <c:pt idx="331">
                  <c:v>2005.7916666666667</c:v>
                </c:pt>
                <c:pt idx="332">
                  <c:v>2005.875</c:v>
                </c:pt>
                <c:pt idx="333">
                  <c:v>2005.9583333333333</c:v>
                </c:pt>
                <c:pt idx="334">
                  <c:v>2006.0416666666667</c:v>
                </c:pt>
                <c:pt idx="335">
                  <c:v>2006.125</c:v>
                </c:pt>
                <c:pt idx="336">
                  <c:v>2006.2083333333333</c:v>
                </c:pt>
                <c:pt idx="337">
                  <c:v>2006.2916666666667</c:v>
                </c:pt>
                <c:pt idx="338">
                  <c:v>2006.375</c:v>
                </c:pt>
                <c:pt idx="339">
                  <c:v>2006.4583333333333</c:v>
                </c:pt>
                <c:pt idx="340">
                  <c:v>2006.5416666666667</c:v>
                </c:pt>
                <c:pt idx="341">
                  <c:v>2006.625</c:v>
                </c:pt>
                <c:pt idx="342">
                  <c:v>2006.7083333333333</c:v>
                </c:pt>
                <c:pt idx="343">
                  <c:v>2006.7916666666667</c:v>
                </c:pt>
                <c:pt idx="344">
                  <c:v>2006.875</c:v>
                </c:pt>
                <c:pt idx="345">
                  <c:v>2006.9583333333333</c:v>
                </c:pt>
                <c:pt idx="346">
                  <c:v>2007.0416666666667</c:v>
                </c:pt>
                <c:pt idx="347">
                  <c:v>2007.125</c:v>
                </c:pt>
                <c:pt idx="348">
                  <c:v>2007.2083333333333</c:v>
                </c:pt>
                <c:pt idx="349">
                  <c:v>2007.2916666666667</c:v>
                </c:pt>
                <c:pt idx="350">
                  <c:v>2007.375</c:v>
                </c:pt>
                <c:pt idx="351">
                  <c:v>2007.4583333333333</c:v>
                </c:pt>
                <c:pt idx="352">
                  <c:v>2007.5416666666667</c:v>
                </c:pt>
                <c:pt idx="353">
                  <c:v>2007.625</c:v>
                </c:pt>
                <c:pt idx="354">
                  <c:v>2007.7083333333333</c:v>
                </c:pt>
                <c:pt idx="355">
                  <c:v>2007.7916666666667</c:v>
                </c:pt>
                <c:pt idx="356">
                  <c:v>2007.875</c:v>
                </c:pt>
                <c:pt idx="357">
                  <c:v>2007.9583333333333</c:v>
                </c:pt>
                <c:pt idx="358">
                  <c:v>2008.0416666666667</c:v>
                </c:pt>
                <c:pt idx="359">
                  <c:v>2008.125</c:v>
                </c:pt>
                <c:pt idx="360">
                  <c:v>2008.2083333333333</c:v>
                </c:pt>
                <c:pt idx="361">
                  <c:v>2008.2916666666667</c:v>
                </c:pt>
                <c:pt idx="362">
                  <c:v>2008.375</c:v>
                </c:pt>
                <c:pt idx="363">
                  <c:v>2008.4583333333333</c:v>
                </c:pt>
                <c:pt idx="364">
                  <c:v>2008.5416666666667</c:v>
                </c:pt>
                <c:pt idx="365">
                  <c:v>2008.625</c:v>
                </c:pt>
                <c:pt idx="366">
                  <c:v>2008.7083333333333</c:v>
                </c:pt>
                <c:pt idx="367">
                  <c:v>2008.7916666666667</c:v>
                </c:pt>
                <c:pt idx="368">
                  <c:v>2008.875</c:v>
                </c:pt>
                <c:pt idx="369">
                  <c:v>2008.9583333333333</c:v>
                </c:pt>
                <c:pt idx="370">
                  <c:v>2009.0416666666667</c:v>
                </c:pt>
                <c:pt idx="371">
                  <c:v>2009.125</c:v>
                </c:pt>
                <c:pt idx="372">
                  <c:v>2009.2083333333333</c:v>
                </c:pt>
                <c:pt idx="373">
                  <c:v>2009.2916666666667</c:v>
                </c:pt>
                <c:pt idx="374">
                  <c:v>2009.375</c:v>
                </c:pt>
                <c:pt idx="375">
                  <c:v>2009.4583333333333</c:v>
                </c:pt>
                <c:pt idx="376">
                  <c:v>2009.5416666666667</c:v>
                </c:pt>
                <c:pt idx="377">
                  <c:v>2009.625</c:v>
                </c:pt>
                <c:pt idx="378">
                  <c:v>2009.7083333333333</c:v>
                </c:pt>
                <c:pt idx="379">
                  <c:v>2009.7916666666667</c:v>
                </c:pt>
                <c:pt idx="380">
                  <c:v>2009.875</c:v>
                </c:pt>
                <c:pt idx="381">
                  <c:v>2009.9583333333333</c:v>
                </c:pt>
                <c:pt idx="382">
                  <c:v>2010.0416666666667</c:v>
                </c:pt>
                <c:pt idx="383">
                  <c:v>2010.125</c:v>
                </c:pt>
                <c:pt idx="384">
                  <c:v>2010.2083333333333</c:v>
                </c:pt>
                <c:pt idx="385">
                  <c:v>2010.2916666666667</c:v>
                </c:pt>
                <c:pt idx="386">
                  <c:v>2010.375</c:v>
                </c:pt>
                <c:pt idx="387">
                  <c:v>2010.4583333333333</c:v>
                </c:pt>
                <c:pt idx="388">
                  <c:v>2010.5416666666667</c:v>
                </c:pt>
                <c:pt idx="389">
                  <c:v>2010.625</c:v>
                </c:pt>
                <c:pt idx="390">
                  <c:v>2010.7083333333333</c:v>
                </c:pt>
                <c:pt idx="391">
                  <c:v>2010.7916666666667</c:v>
                </c:pt>
                <c:pt idx="392">
                  <c:v>2010.875</c:v>
                </c:pt>
                <c:pt idx="393">
                  <c:v>2010.9583333333333</c:v>
                </c:pt>
                <c:pt idx="394">
                  <c:v>2011.0416666666667</c:v>
                </c:pt>
                <c:pt idx="395">
                  <c:v>2011.125</c:v>
                </c:pt>
                <c:pt idx="396">
                  <c:v>2011.2916666666667</c:v>
                </c:pt>
                <c:pt idx="397">
                  <c:v>2011.375</c:v>
                </c:pt>
                <c:pt idx="398">
                  <c:v>2011.4583333333333</c:v>
                </c:pt>
                <c:pt idx="399">
                  <c:v>2011.5416666666667</c:v>
                </c:pt>
                <c:pt idx="400">
                  <c:v>2011.625</c:v>
                </c:pt>
                <c:pt idx="401">
                  <c:v>2011.7083333333333</c:v>
                </c:pt>
                <c:pt idx="402">
                  <c:v>2011.7916666666667</c:v>
                </c:pt>
                <c:pt idx="403">
                  <c:v>2011.875</c:v>
                </c:pt>
                <c:pt idx="404">
                  <c:v>2011.9583333333333</c:v>
                </c:pt>
                <c:pt idx="405">
                  <c:v>2012.0416666666667</c:v>
                </c:pt>
                <c:pt idx="406">
                  <c:v>2012.125</c:v>
                </c:pt>
                <c:pt idx="407">
                  <c:v>2012.2083333333333</c:v>
                </c:pt>
                <c:pt idx="408">
                  <c:v>2012.2916666666667</c:v>
                </c:pt>
                <c:pt idx="409">
                  <c:v>2012.375</c:v>
                </c:pt>
                <c:pt idx="410">
                  <c:v>2012.4583333333333</c:v>
                </c:pt>
                <c:pt idx="411">
                  <c:v>2012.5416666666667</c:v>
                </c:pt>
                <c:pt idx="412">
                  <c:v>2012.625</c:v>
                </c:pt>
                <c:pt idx="413">
                  <c:v>2012.7083333333333</c:v>
                </c:pt>
                <c:pt idx="414">
                  <c:v>2012.7916666666667</c:v>
                </c:pt>
                <c:pt idx="415">
                  <c:v>2012.875</c:v>
                </c:pt>
                <c:pt idx="416">
                  <c:v>2012.9583333333333</c:v>
                </c:pt>
                <c:pt idx="417">
                  <c:v>2013.0416666666667</c:v>
                </c:pt>
                <c:pt idx="418">
                  <c:v>2013.125</c:v>
                </c:pt>
                <c:pt idx="419">
                  <c:v>2013.2083333333333</c:v>
                </c:pt>
                <c:pt idx="420">
                  <c:v>2013.2916666666667</c:v>
                </c:pt>
                <c:pt idx="421">
                  <c:v>2013.375</c:v>
                </c:pt>
                <c:pt idx="422">
                  <c:v>2013.4583333333333</c:v>
                </c:pt>
                <c:pt idx="423">
                  <c:v>2013.5416666666667</c:v>
                </c:pt>
                <c:pt idx="424">
                  <c:v>2013.625</c:v>
                </c:pt>
                <c:pt idx="425">
                  <c:v>2013.7083333333333</c:v>
                </c:pt>
                <c:pt idx="426">
                  <c:v>2013.7916666666667</c:v>
                </c:pt>
                <c:pt idx="427">
                  <c:v>2013.875</c:v>
                </c:pt>
                <c:pt idx="428">
                  <c:v>2013.9583333333333</c:v>
                </c:pt>
              </c:numCache>
            </c:numRef>
          </c:xVal>
          <c:yVal>
            <c:numRef>
              <c:f>'NS_MSL 1977-2013'!$N$11:$N$915</c:f>
              <c:numCache>
                <c:formatCode>0</c:formatCode>
                <c:ptCount val="905"/>
                <c:pt idx="0">
                  <c:v>-70.540540540543262</c:v>
                </c:pt>
                <c:pt idx="1">
                  <c:v>-66.805555555557561</c:v>
                </c:pt>
                <c:pt idx="2">
                  <c:v>-123.11111111110939</c:v>
                </c:pt>
                <c:pt idx="3">
                  <c:v>7.8648648648647068</c:v>
                </c:pt>
                <c:pt idx="4">
                  <c:v>-123.02777777777774</c:v>
                </c:pt>
                <c:pt idx="5">
                  <c:v>-128.16666666666609</c:v>
                </c:pt>
                <c:pt idx="6">
                  <c:v>-144.88888888888951</c:v>
                </c:pt>
                <c:pt idx="7">
                  <c:v>-124.16666666666742</c:v>
                </c:pt>
                <c:pt idx="8">
                  <c:v>-122.54054054054286</c:v>
                </c:pt>
                <c:pt idx="9">
                  <c:v>-175.13513513513601</c:v>
                </c:pt>
                <c:pt idx="10">
                  <c:v>-66.485714285713371</c:v>
                </c:pt>
                <c:pt idx="11">
                  <c:v>-69.685714285713914</c:v>
                </c:pt>
                <c:pt idx="12">
                  <c:v>-73.176470588234281</c:v>
                </c:pt>
                <c:pt idx="13">
                  <c:v>-74.314285714286228</c:v>
                </c:pt>
                <c:pt idx="14">
                  <c:v>-116.02777777777717</c:v>
                </c:pt>
                <c:pt idx="15">
                  <c:v>-144.16666666666612</c:v>
                </c:pt>
                <c:pt idx="16">
                  <c:v>-104.88888888888948</c:v>
                </c:pt>
                <c:pt idx="17">
                  <c:v>-106.16666666666762</c:v>
                </c:pt>
                <c:pt idx="18">
                  <c:v>-64.540540540543034</c:v>
                </c:pt>
                <c:pt idx="19">
                  <c:v>-39.805555555557426</c:v>
                </c:pt>
                <c:pt idx="20">
                  <c:v>-74.111111111109906</c:v>
                </c:pt>
                <c:pt idx="21">
                  <c:v>-68.135135135135812</c:v>
                </c:pt>
                <c:pt idx="22">
                  <c:v>-20.485714285713108</c:v>
                </c:pt>
                <c:pt idx="23">
                  <c:v>12.314285714285944</c:v>
                </c:pt>
                <c:pt idx="24">
                  <c:v>-121.17647058823434</c:v>
                </c:pt>
                <c:pt idx="25">
                  <c:v>-104.31428571428647</c:v>
                </c:pt>
                <c:pt idx="26">
                  <c:v>-104.0277777777776</c:v>
                </c:pt>
                <c:pt idx="27">
                  <c:v>-92.16666666666562</c:v>
                </c:pt>
                <c:pt idx="28">
                  <c:v>-101.88888888888937</c:v>
                </c:pt>
                <c:pt idx="29">
                  <c:v>-72.166666666667822</c:v>
                </c:pt>
                <c:pt idx="30">
                  <c:v>-67.540540540543148</c:v>
                </c:pt>
                <c:pt idx="31">
                  <c:v>-75.805555555557021</c:v>
                </c:pt>
                <c:pt idx="32">
                  <c:v>-126.11111111110951</c:v>
                </c:pt>
                <c:pt idx="33">
                  <c:v>-65.135135135135698</c:v>
                </c:pt>
                <c:pt idx="34">
                  <c:v>27.514285714286046</c:v>
                </c:pt>
                <c:pt idx="35">
                  <c:v>-97.685714285714369</c:v>
                </c:pt>
                <c:pt idx="36">
                  <c:v>-63.176470588234501</c:v>
                </c:pt>
                <c:pt idx="37">
                  <c:v>-125.31428571428637</c:v>
                </c:pt>
                <c:pt idx="38">
                  <c:v>-80.027777777777587</c:v>
                </c:pt>
                <c:pt idx="39">
                  <c:v>-134.16666666666544</c:v>
                </c:pt>
                <c:pt idx="40">
                  <c:v>-92.888888888889028</c:v>
                </c:pt>
                <c:pt idx="41">
                  <c:v>-142.16666666666811</c:v>
                </c:pt>
                <c:pt idx="42">
                  <c:v>-73.540540540543375</c:v>
                </c:pt>
                <c:pt idx="43">
                  <c:v>-48.805555555556879</c:v>
                </c:pt>
                <c:pt idx="44">
                  <c:v>29.888888888890186</c:v>
                </c:pt>
                <c:pt idx="45">
                  <c:v>-1.1351351351356342</c:v>
                </c:pt>
                <c:pt idx="46">
                  <c:v>-127.48571428571331</c:v>
                </c:pt>
                <c:pt idx="47">
                  <c:v>-106.68571428571471</c:v>
                </c:pt>
                <c:pt idx="48">
                  <c:v>36.823529411766032</c:v>
                </c:pt>
                <c:pt idx="49">
                  <c:v>8.6857142857139635</c:v>
                </c:pt>
                <c:pt idx="50">
                  <c:v>-86.027777777777814</c:v>
                </c:pt>
                <c:pt idx="51">
                  <c:v>-0.16666666666598218</c:v>
                </c:pt>
                <c:pt idx="52">
                  <c:v>-74.888888888889227</c:v>
                </c:pt>
                <c:pt idx="53">
                  <c:v>-48.166666666667801</c:v>
                </c:pt>
                <c:pt idx="54">
                  <c:v>-9.5405405405433186</c:v>
                </c:pt>
                <c:pt idx="55">
                  <c:v>24.194444444442631</c:v>
                </c:pt>
                <c:pt idx="56">
                  <c:v>132.88888888888994</c:v>
                </c:pt>
                <c:pt idx="57">
                  <c:v>77.864864864864103</c:v>
                </c:pt>
                <c:pt idx="58">
                  <c:v>146.5142857142867</c:v>
                </c:pt>
                <c:pt idx="59">
                  <c:v>182.31428571428586</c:v>
                </c:pt>
                <c:pt idx="60">
                  <c:v>179.82352941176583</c:v>
                </c:pt>
                <c:pt idx="61">
                  <c:v>35.685714285714099</c:v>
                </c:pt>
                <c:pt idx="62">
                  <c:v>-4.0277777777770751</c:v>
                </c:pt>
                <c:pt idx="63">
                  <c:v>2.8333333333341315</c:v>
                </c:pt>
                <c:pt idx="64">
                  <c:v>-13.888888888889284</c:v>
                </c:pt>
                <c:pt idx="65">
                  <c:v>43.833333333332725</c:v>
                </c:pt>
                <c:pt idx="66">
                  <c:v>60.459459459456966</c:v>
                </c:pt>
                <c:pt idx="67">
                  <c:v>15.194444444443178</c:v>
                </c:pt>
                <c:pt idx="68">
                  <c:v>108.88888888888992</c:v>
                </c:pt>
                <c:pt idx="69">
                  <c:v>19.864864864864273</c:v>
                </c:pt>
                <c:pt idx="70">
                  <c:v>-115.48571428571375</c:v>
                </c:pt>
                <c:pt idx="71">
                  <c:v>-76.685714285714468</c:v>
                </c:pt>
                <c:pt idx="72">
                  <c:v>-66.176470588234622</c:v>
                </c:pt>
                <c:pt idx="73">
                  <c:v>-86.314285714285788</c:v>
                </c:pt>
                <c:pt idx="74">
                  <c:v>-89.027777777777928</c:v>
                </c:pt>
                <c:pt idx="75">
                  <c:v>-70.166666666665378</c:v>
                </c:pt>
                <c:pt idx="76">
                  <c:v>-22.888888888889625</c:v>
                </c:pt>
                <c:pt idx="77">
                  <c:v>-36.166666666667346</c:v>
                </c:pt>
                <c:pt idx="78">
                  <c:v>-15.540540540543546</c:v>
                </c:pt>
                <c:pt idx="79">
                  <c:v>-84.805555555557362</c:v>
                </c:pt>
                <c:pt idx="80">
                  <c:v>50.888888888890094</c:v>
                </c:pt>
                <c:pt idx="81">
                  <c:v>-56.13513513513535</c:v>
                </c:pt>
                <c:pt idx="82">
                  <c:v>-112.48571428571364</c:v>
                </c:pt>
                <c:pt idx="83">
                  <c:v>-207.68571428571471</c:v>
                </c:pt>
                <c:pt idx="84">
                  <c:v>-170.17647058823471</c:v>
                </c:pt>
                <c:pt idx="85">
                  <c:v>-98.314285714286243</c:v>
                </c:pt>
                <c:pt idx="86">
                  <c:v>-98.027777777777374</c:v>
                </c:pt>
                <c:pt idx="87">
                  <c:v>-19.16666666666611</c:v>
                </c:pt>
                <c:pt idx="88">
                  <c:v>-46.888888888889646</c:v>
                </c:pt>
                <c:pt idx="89">
                  <c:v>-78.16666666666805</c:v>
                </c:pt>
                <c:pt idx="90">
                  <c:v>-33.54054054054334</c:v>
                </c:pt>
                <c:pt idx="91">
                  <c:v>-87.805555555557476</c:v>
                </c:pt>
                <c:pt idx="92">
                  <c:v>-111.11111111110984</c:v>
                </c:pt>
                <c:pt idx="93">
                  <c:v>-84.135135135135812</c:v>
                </c:pt>
                <c:pt idx="94">
                  <c:v>-5.4857142857134278</c:v>
                </c:pt>
                <c:pt idx="95">
                  <c:v>70.314285714285774</c:v>
                </c:pt>
                <c:pt idx="96">
                  <c:v>15.823529411766124</c:v>
                </c:pt>
                <c:pt idx="97">
                  <c:v>-80.314285714286456</c:v>
                </c:pt>
                <c:pt idx="98">
                  <c:v>-59.027777777777679</c:v>
                </c:pt>
                <c:pt idx="99">
                  <c:v>-25.166666666665449</c:v>
                </c:pt>
                <c:pt idx="100">
                  <c:v>-59.888888888889547</c:v>
                </c:pt>
                <c:pt idx="101">
                  <c:v>-39.16666666666746</c:v>
                </c:pt>
                <c:pt idx="102">
                  <c:v>-36.540540540543454</c:v>
                </c:pt>
                <c:pt idx="103">
                  <c:v>-36.805555555557312</c:v>
                </c:pt>
                <c:pt idx="104">
                  <c:v>-77.11111111111002</c:v>
                </c:pt>
                <c:pt idx="105">
                  <c:v>25.864864864864501</c:v>
                </c:pt>
                <c:pt idx="106">
                  <c:v>-39.485714285713236</c:v>
                </c:pt>
                <c:pt idx="107">
                  <c:v>-24.685714285713978</c:v>
                </c:pt>
                <c:pt idx="108">
                  <c:v>3.8235294117656693</c:v>
                </c:pt>
                <c:pt idx="109">
                  <c:v>-83.314285714285674</c:v>
                </c:pt>
                <c:pt idx="110">
                  <c:v>-1.0277777777778496</c:v>
                </c:pt>
                <c:pt idx="111">
                  <c:v>-40.166666666666018</c:v>
                </c:pt>
                <c:pt idx="112">
                  <c:v>-10.88888888888917</c:v>
                </c:pt>
                <c:pt idx="113">
                  <c:v>-2.1666666666675383</c:v>
                </c:pt>
                <c:pt idx="114">
                  <c:v>-58.540540540542807</c:v>
                </c:pt>
                <c:pt idx="115">
                  <c:v>-17.805555555557184</c:v>
                </c:pt>
                <c:pt idx="116">
                  <c:v>-46.111111111109437</c:v>
                </c:pt>
                <c:pt idx="117">
                  <c:v>-35.135135135135442</c:v>
                </c:pt>
                <c:pt idx="118">
                  <c:v>-100.48571428571319</c:v>
                </c:pt>
                <c:pt idx="119">
                  <c:v>-182.68571428571434</c:v>
                </c:pt>
                <c:pt idx="120">
                  <c:v>-182.17647058823428</c:v>
                </c:pt>
                <c:pt idx="121">
                  <c:v>-49.314285714285866</c:v>
                </c:pt>
                <c:pt idx="122">
                  <c:v>-56.027777777777565</c:v>
                </c:pt>
                <c:pt idx="123">
                  <c:v>-49.166666666665471</c:v>
                </c:pt>
                <c:pt idx="124">
                  <c:v>-59.888888888889547</c:v>
                </c:pt>
                <c:pt idx="125">
                  <c:v>-17.166666666668107</c:v>
                </c:pt>
                <c:pt idx="126">
                  <c:v>-107.54054054054319</c:v>
                </c:pt>
                <c:pt idx="127">
                  <c:v>-63.805555555557447</c:v>
                </c:pt>
                <c:pt idx="128">
                  <c:v>-50.111111111109885</c:v>
                </c:pt>
                <c:pt idx="129">
                  <c:v>-154.13513513513522</c:v>
                </c:pt>
                <c:pt idx="130">
                  <c:v>-203.48571428571381</c:v>
                </c:pt>
                <c:pt idx="131">
                  <c:v>-185.68571428571445</c:v>
                </c:pt>
                <c:pt idx="132">
                  <c:v>-21.176470588234686</c:v>
                </c:pt>
                <c:pt idx="133">
                  <c:v>-3.314285714285603</c:v>
                </c:pt>
                <c:pt idx="134">
                  <c:v>-34.027777777777324</c:v>
                </c:pt>
                <c:pt idx="135">
                  <c:v>-19.16666666666611</c:v>
                </c:pt>
                <c:pt idx="136">
                  <c:v>-86.888888888889682</c:v>
                </c:pt>
                <c:pt idx="137">
                  <c:v>-57.166666666668142</c:v>
                </c:pt>
                <c:pt idx="138">
                  <c:v>-18.540540540542771</c:v>
                </c:pt>
                <c:pt idx="139">
                  <c:v>-36.805555555557312</c:v>
                </c:pt>
                <c:pt idx="140">
                  <c:v>-59.111111111110226</c:v>
                </c:pt>
                <c:pt idx="141">
                  <c:v>-117.1351351351353</c:v>
                </c:pt>
                <c:pt idx="142">
                  <c:v>-75.485714285713712</c:v>
                </c:pt>
                <c:pt idx="143">
                  <c:v>-97.685714285714369</c:v>
                </c:pt>
                <c:pt idx="144">
                  <c:v>-88.176470588233968</c:v>
                </c:pt>
                <c:pt idx="145">
                  <c:v>-16.314285714286392</c:v>
                </c:pt>
                <c:pt idx="146">
                  <c:v>-40.027777777777551</c:v>
                </c:pt>
                <c:pt idx="147">
                  <c:v>-13.166666666665883</c:v>
                </c:pt>
                <c:pt idx="148">
                  <c:v>-4.8888888888898308</c:v>
                </c:pt>
                <c:pt idx="149">
                  <c:v>-30.166666666668007</c:v>
                </c:pt>
                <c:pt idx="150">
                  <c:v>-21.540540540542885</c:v>
                </c:pt>
                <c:pt idx="151">
                  <c:v>-72.805555555556907</c:v>
                </c:pt>
                <c:pt idx="152">
                  <c:v>-80.111111111110134</c:v>
                </c:pt>
                <c:pt idx="153">
                  <c:v>-120.13513513513541</c:v>
                </c:pt>
                <c:pt idx="154">
                  <c:v>-115.48571428571375</c:v>
                </c:pt>
                <c:pt idx="155">
                  <c:v>-48.685714285713999</c:v>
                </c:pt>
                <c:pt idx="156">
                  <c:v>18.82352941176535</c:v>
                </c:pt>
                <c:pt idx="157">
                  <c:v>-86.314285714285788</c:v>
                </c:pt>
                <c:pt idx="158">
                  <c:v>-83.0277777777777</c:v>
                </c:pt>
                <c:pt idx="159">
                  <c:v>-64.166666666666032</c:v>
                </c:pt>
                <c:pt idx="160">
                  <c:v>-22.888888888889625</c:v>
                </c:pt>
                <c:pt idx="161">
                  <c:v>-17.166666666668107</c:v>
                </c:pt>
                <c:pt idx="162">
                  <c:v>-18.540540540542771</c:v>
                </c:pt>
                <c:pt idx="163">
                  <c:v>-8.8055555555568432</c:v>
                </c:pt>
                <c:pt idx="164">
                  <c:v>-95.111111111109807</c:v>
                </c:pt>
                <c:pt idx="165">
                  <c:v>-50.135135135136011</c:v>
                </c:pt>
                <c:pt idx="166">
                  <c:v>15.51428571428648</c:v>
                </c:pt>
                <c:pt idx="167">
                  <c:v>164.31428571428609</c:v>
                </c:pt>
                <c:pt idx="168">
                  <c:v>143.82352941176535</c:v>
                </c:pt>
                <c:pt idx="169">
                  <c:v>78.685714285714255</c:v>
                </c:pt>
                <c:pt idx="170">
                  <c:v>41.9722222222223</c:v>
                </c:pt>
                <c:pt idx="171">
                  <c:v>44.833333333333947</c:v>
                </c:pt>
                <c:pt idx="172">
                  <c:v>41.111111111110432</c:v>
                </c:pt>
                <c:pt idx="173">
                  <c:v>-2.1666666666675383</c:v>
                </c:pt>
                <c:pt idx="174">
                  <c:v>2.4594594594571362</c:v>
                </c:pt>
                <c:pt idx="175">
                  <c:v>73.194444444443008</c:v>
                </c:pt>
                <c:pt idx="176">
                  <c:v>-40.111111111110098</c:v>
                </c:pt>
                <c:pt idx="177">
                  <c:v>13.864864864864046</c:v>
                </c:pt>
                <c:pt idx="178">
                  <c:v>82.514285714286643</c:v>
                </c:pt>
                <c:pt idx="179">
                  <c:v>115.3142857142857</c:v>
                </c:pt>
                <c:pt idx="180">
                  <c:v>64.823529411765605</c:v>
                </c:pt>
                <c:pt idx="181">
                  <c:v>47.685714285713665</c:v>
                </c:pt>
                <c:pt idx="182">
                  <c:v>129.97222222222237</c:v>
                </c:pt>
                <c:pt idx="183">
                  <c:v>38.833333333334608</c:v>
                </c:pt>
                <c:pt idx="184">
                  <c:v>-16.888888888889397</c:v>
                </c:pt>
                <c:pt idx="185">
                  <c:v>-2.1666666666675383</c:v>
                </c:pt>
                <c:pt idx="186">
                  <c:v>-18.540540540542771</c:v>
                </c:pt>
                <c:pt idx="187">
                  <c:v>21.194444444442517</c:v>
                </c:pt>
                <c:pt idx="188">
                  <c:v>-40.111111111110098</c:v>
                </c:pt>
                <c:pt idx="189">
                  <c:v>4.8648648648645931</c:v>
                </c:pt>
                <c:pt idx="190">
                  <c:v>-12.485714285713989</c:v>
                </c:pt>
                <c:pt idx="191">
                  <c:v>20.314285714285951</c:v>
                </c:pt>
                <c:pt idx="192">
                  <c:v>-1.1764705882342241</c:v>
                </c:pt>
                <c:pt idx="193">
                  <c:v>-41.314285714285859</c:v>
                </c:pt>
                <c:pt idx="194">
                  <c:v>1.9722222222222641</c:v>
                </c:pt>
                <c:pt idx="195">
                  <c:v>-21.16666666666589</c:v>
                </c:pt>
                <c:pt idx="196">
                  <c:v>-5.8888888888892765</c:v>
                </c:pt>
                <c:pt idx="197">
                  <c:v>-43.166666666667908</c:v>
                </c:pt>
                <c:pt idx="198">
                  <c:v>-6.5405405405432049</c:v>
                </c:pt>
                <c:pt idx="199">
                  <c:v>-20.805555555557298</c:v>
                </c:pt>
                <c:pt idx="200">
                  <c:v>-36.111111111109651</c:v>
                </c:pt>
                <c:pt idx="201">
                  <c:v>23.864864864864721</c:v>
                </c:pt>
                <c:pt idx="202">
                  <c:v>198.5142857142863</c:v>
                </c:pt>
                <c:pt idx="203">
                  <c:v>26.31428571428529</c:v>
                </c:pt>
                <c:pt idx="204">
                  <c:v>149.82352941176558</c:v>
                </c:pt>
                <c:pt idx="205">
                  <c:v>0.68571428571395643</c:v>
                </c:pt>
                <c:pt idx="206">
                  <c:v>27.972222222222065</c:v>
                </c:pt>
                <c:pt idx="207">
                  <c:v>-0.16666666666598218</c:v>
                </c:pt>
                <c:pt idx="208">
                  <c:v>34.111111111110759</c:v>
                </c:pt>
                <c:pt idx="209">
                  <c:v>-2.1666666666675383</c:v>
                </c:pt>
                <c:pt idx="210">
                  <c:v>5.4594594594572499</c:v>
                </c:pt>
                <c:pt idx="211">
                  <c:v>-29.805555555557639</c:v>
                </c:pt>
                <c:pt idx="212">
                  <c:v>-43.111111111110212</c:v>
                </c:pt>
                <c:pt idx="213">
                  <c:v>59.864864864864309</c:v>
                </c:pt>
                <c:pt idx="214">
                  <c:v>1.5142857142862454</c:v>
                </c:pt>
                <c:pt idx="215">
                  <c:v>111.31428571428614</c:v>
                </c:pt>
                <c:pt idx="216">
                  <c:v>5.823529411765449</c:v>
                </c:pt>
                <c:pt idx="217">
                  <c:v>30.685714285714205</c:v>
                </c:pt>
                <c:pt idx="218">
                  <c:v>1.9722222222222641</c:v>
                </c:pt>
                <c:pt idx="219">
                  <c:v>-45.166666666665911</c:v>
                </c:pt>
                <c:pt idx="220">
                  <c:v>20.111111111110525</c:v>
                </c:pt>
                <c:pt idx="221">
                  <c:v>-17.166666666668107</c:v>
                </c:pt>
                <c:pt idx="222">
                  <c:v>-8.5405405405429846</c:v>
                </c:pt>
                <c:pt idx="223">
                  <c:v>-21.805555555557632</c:v>
                </c:pt>
                <c:pt idx="224">
                  <c:v>-46.111111111109437</c:v>
                </c:pt>
                <c:pt idx="225">
                  <c:v>79.864864864864771</c:v>
                </c:pt>
                <c:pt idx="226">
                  <c:v>59.514285714286075</c:v>
                </c:pt>
                <c:pt idx="227">
                  <c:v>-93.685714285713928</c:v>
                </c:pt>
                <c:pt idx="228">
                  <c:v>-54.17647058823416</c:v>
                </c:pt>
                <c:pt idx="229">
                  <c:v>-49.314285714285866</c:v>
                </c:pt>
                <c:pt idx="230">
                  <c:v>93.972222222222797</c:v>
                </c:pt>
                <c:pt idx="231">
                  <c:v>70.833333333334636</c:v>
                </c:pt>
                <c:pt idx="232">
                  <c:v>44.111111111110546</c:v>
                </c:pt>
                <c:pt idx="233">
                  <c:v>94.833333333331993</c:v>
                </c:pt>
                <c:pt idx="234">
                  <c:v>84.45945945945698</c:v>
                </c:pt>
                <c:pt idx="235">
                  <c:v>103.19444444444237</c:v>
                </c:pt>
                <c:pt idx="236">
                  <c:v>242.88888888889028</c:v>
                </c:pt>
                <c:pt idx="237">
                  <c:v>150.8648648648645</c:v>
                </c:pt>
                <c:pt idx="238">
                  <c:v>244.51428571428659</c:v>
                </c:pt>
                <c:pt idx="239">
                  <c:v>276.31428571428529</c:v>
                </c:pt>
                <c:pt idx="240">
                  <c:v>83.823529411765747</c:v>
                </c:pt>
                <c:pt idx="241">
                  <c:v>63.685714285713679</c:v>
                </c:pt>
                <c:pt idx="242">
                  <c:v>110.97222222222226</c:v>
                </c:pt>
                <c:pt idx="243">
                  <c:v>74.833333333334195</c:v>
                </c:pt>
                <c:pt idx="244">
                  <c:v>16.111111111110965</c:v>
                </c:pt>
                <c:pt idx="245">
                  <c:v>4.8333333333321349</c:v>
                </c:pt>
                <c:pt idx="246">
                  <c:v>27.459459459456603</c:v>
                </c:pt>
                <c:pt idx="247">
                  <c:v>-33.805555555557198</c:v>
                </c:pt>
                <c:pt idx="248">
                  <c:v>41.888888888889753</c:v>
                </c:pt>
                <c:pt idx="249">
                  <c:v>-132.13513513513587</c:v>
                </c:pt>
                <c:pt idx="250">
                  <c:v>-72.485714285713598</c:v>
                </c:pt>
                <c:pt idx="251">
                  <c:v>-20.685714285714418</c:v>
                </c:pt>
                <c:pt idx="252">
                  <c:v>41.823529411765925</c:v>
                </c:pt>
                <c:pt idx="253">
                  <c:v>-52.31428571428598</c:v>
                </c:pt>
                <c:pt idx="254">
                  <c:v>-59.027777777777679</c:v>
                </c:pt>
                <c:pt idx="255">
                  <c:v>-28.166666666665563</c:v>
                </c:pt>
                <c:pt idx="256">
                  <c:v>-21.888888888889291</c:v>
                </c:pt>
                <c:pt idx="257">
                  <c:v>-20.166666666667332</c:v>
                </c:pt>
                <c:pt idx="258">
                  <c:v>-14.540540540543212</c:v>
                </c:pt>
                <c:pt idx="259">
                  <c:v>-44.805555555557319</c:v>
                </c:pt>
                <c:pt idx="260">
                  <c:v>11.888888888890392</c:v>
                </c:pt>
                <c:pt idx="261">
                  <c:v>-128.13513513513541</c:v>
                </c:pt>
                <c:pt idx="262">
                  <c:v>-31.485714285713229</c:v>
                </c:pt>
                <c:pt idx="263">
                  <c:v>114.31428571428538</c:v>
                </c:pt>
                <c:pt idx="264">
                  <c:v>-57.176470588234274</c:v>
                </c:pt>
                <c:pt idx="265">
                  <c:v>27.685714285714091</c:v>
                </c:pt>
                <c:pt idx="266">
                  <c:v>35.972222222222072</c:v>
                </c:pt>
                <c:pt idx="267">
                  <c:v>66.833333333334195</c:v>
                </c:pt>
                <c:pt idx="268">
                  <c:v>4.1111111111105103</c:v>
                </c:pt>
                <c:pt idx="269">
                  <c:v>-20.166666666667332</c:v>
                </c:pt>
                <c:pt idx="270">
                  <c:v>9.4594594594568093</c:v>
                </c:pt>
                <c:pt idx="271">
                  <c:v>9.1944444444429507</c:v>
                </c:pt>
                <c:pt idx="272">
                  <c:v>-61.111111111110006</c:v>
                </c:pt>
                <c:pt idx="273">
                  <c:v>-60.135135135135798</c:v>
                </c:pt>
                <c:pt idx="274">
                  <c:v>-27.485714285713669</c:v>
                </c:pt>
                <c:pt idx="275">
                  <c:v>-34.685714285714653</c:v>
                </c:pt>
                <c:pt idx="276">
                  <c:v>-25.176470588234245</c:v>
                </c:pt>
                <c:pt idx="277">
                  <c:v>-38.314285714285745</c:v>
                </c:pt>
                <c:pt idx="278">
                  <c:v>13.972222222222719</c:v>
                </c:pt>
                <c:pt idx="279">
                  <c:v>-17.166666666665442</c:v>
                </c:pt>
                <c:pt idx="280">
                  <c:v>-1.8888888888897171</c:v>
                </c:pt>
                <c:pt idx="281">
                  <c:v>-12.166666666667325</c:v>
                </c:pt>
                <c:pt idx="282">
                  <c:v>16.459459459456482</c:v>
                </c:pt>
                <c:pt idx="283">
                  <c:v>-3.8055555555569498</c:v>
                </c:pt>
                <c:pt idx="284">
                  <c:v>60.88888888888988</c:v>
                </c:pt>
                <c:pt idx="285">
                  <c:v>16.86486486486416</c:v>
                </c:pt>
                <c:pt idx="286">
                  <c:v>-48.485714285713577</c:v>
                </c:pt>
                <c:pt idx="287">
                  <c:v>-27.685714285714091</c:v>
                </c:pt>
                <c:pt idx="288">
                  <c:v>-20.176470588234352</c:v>
                </c:pt>
                <c:pt idx="289">
                  <c:v>-8.3142857142863846</c:v>
                </c:pt>
                <c:pt idx="290">
                  <c:v>-25.027777777777871</c:v>
                </c:pt>
                <c:pt idx="291">
                  <c:v>-31.166666666665677</c:v>
                </c:pt>
                <c:pt idx="292">
                  <c:v>29.111111111110866</c:v>
                </c:pt>
                <c:pt idx="293">
                  <c:v>32.833333333332604</c:v>
                </c:pt>
                <c:pt idx="294">
                  <c:v>48.459459459456511</c:v>
                </c:pt>
                <c:pt idx="295">
                  <c:v>7.194444444443171</c:v>
                </c:pt>
                <c:pt idx="296">
                  <c:v>70.888888888890563</c:v>
                </c:pt>
                <c:pt idx="297">
                  <c:v>184.8648648648643</c:v>
                </c:pt>
                <c:pt idx="298">
                  <c:v>82.514285714286643</c:v>
                </c:pt>
                <c:pt idx="299">
                  <c:v>16.314285714285504</c:v>
                </c:pt>
                <c:pt idx="300">
                  <c:v>-12.176470588234345</c:v>
                </c:pt>
                <c:pt idx="301">
                  <c:v>134.68571428571431</c:v>
                </c:pt>
                <c:pt idx="302">
                  <c:v>30.972222222222179</c:v>
                </c:pt>
                <c:pt idx="303">
                  <c:v>35.833333333334494</c:v>
                </c:pt>
                <c:pt idx="304">
                  <c:v>7.111111111110624</c:v>
                </c:pt>
                <c:pt idx="305">
                  <c:v>78.833333333331979</c:v>
                </c:pt>
                <c:pt idx="306">
                  <c:v>41.459459459456838</c:v>
                </c:pt>
                <c:pt idx="307">
                  <c:v>55.194444444442325</c:v>
                </c:pt>
                <c:pt idx="308">
                  <c:v>26.888888888890072</c:v>
                </c:pt>
                <c:pt idx="309">
                  <c:v>118.86486486486447</c:v>
                </c:pt>
                <c:pt idx="310">
                  <c:v>88.514285714286871</c:v>
                </c:pt>
                <c:pt idx="311">
                  <c:v>80.31428571428556</c:v>
                </c:pt>
                <c:pt idx="312">
                  <c:v>-6.1764705882341175</c:v>
                </c:pt>
                <c:pt idx="313">
                  <c:v>34.685714285713765</c:v>
                </c:pt>
                <c:pt idx="314">
                  <c:v>59.972222222222094</c:v>
                </c:pt>
                <c:pt idx="315">
                  <c:v>42.833333333334167</c:v>
                </c:pt>
                <c:pt idx="316">
                  <c:v>66.111111111110787</c:v>
                </c:pt>
                <c:pt idx="317">
                  <c:v>54.833333333331957</c:v>
                </c:pt>
                <c:pt idx="318">
                  <c:v>38.459459459456724</c:v>
                </c:pt>
                <c:pt idx="319">
                  <c:v>71.19444444444234</c:v>
                </c:pt>
                <c:pt idx="320">
                  <c:v>-13.111111111109963</c:v>
                </c:pt>
                <c:pt idx="321">
                  <c:v>53.864864864864082</c:v>
                </c:pt>
                <c:pt idx="322">
                  <c:v>126.51428571428625</c:v>
                </c:pt>
                <c:pt idx="323">
                  <c:v>76.314285714286001</c:v>
                </c:pt>
                <c:pt idx="324">
                  <c:v>99.823529411765747</c:v>
                </c:pt>
                <c:pt idx="325">
                  <c:v>70.685714285714241</c:v>
                </c:pt>
                <c:pt idx="326">
                  <c:v>140.97222222222251</c:v>
                </c:pt>
                <c:pt idx="327">
                  <c:v>38.833333333334608</c:v>
                </c:pt>
                <c:pt idx="328">
                  <c:v>64.111111111111001</c:v>
                </c:pt>
                <c:pt idx="329">
                  <c:v>51.833333333331844</c:v>
                </c:pt>
                <c:pt idx="330">
                  <c:v>-1.5405405405433115</c:v>
                </c:pt>
                <c:pt idx="331">
                  <c:v>10.194444444442397</c:v>
                </c:pt>
                <c:pt idx="332">
                  <c:v>-6.1111111111094019</c:v>
                </c:pt>
                <c:pt idx="333">
                  <c:v>112.86486486486424</c:v>
                </c:pt>
                <c:pt idx="334">
                  <c:v>60.514285714286409</c:v>
                </c:pt>
                <c:pt idx="335">
                  <c:v>-18.685714285714639</c:v>
                </c:pt>
                <c:pt idx="336">
                  <c:v>134.82352941176589</c:v>
                </c:pt>
                <c:pt idx="337">
                  <c:v>184.68571428571411</c:v>
                </c:pt>
                <c:pt idx="338">
                  <c:v>80.972222222222882</c:v>
                </c:pt>
                <c:pt idx="339">
                  <c:v>69.833333333334309</c:v>
                </c:pt>
                <c:pt idx="340">
                  <c:v>58.11111111111078</c:v>
                </c:pt>
                <c:pt idx="341">
                  <c:v>61.833333333332519</c:v>
                </c:pt>
                <c:pt idx="342">
                  <c:v>20.45945945945693</c:v>
                </c:pt>
                <c:pt idx="343">
                  <c:v>47.194444444442318</c:v>
                </c:pt>
                <c:pt idx="344">
                  <c:v>41.888888888889753</c:v>
                </c:pt>
                <c:pt idx="345">
                  <c:v>30.864864864864394</c:v>
                </c:pt>
                <c:pt idx="346">
                  <c:v>-89.485714285713954</c:v>
                </c:pt>
                <c:pt idx="347">
                  <c:v>8.3142857142854965</c:v>
                </c:pt>
                <c:pt idx="348">
                  <c:v>-64.17647058823394</c:v>
                </c:pt>
                <c:pt idx="349">
                  <c:v>-15.314285714286058</c:v>
                </c:pt>
                <c:pt idx="350">
                  <c:v>-2.7777777777515666E-2</c:v>
                </c:pt>
                <c:pt idx="351">
                  <c:v>11.833333333334473</c:v>
                </c:pt>
                <c:pt idx="352">
                  <c:v>50.111111111110773</c:v>
                </c:pt>
                <c:pt idx="353">
                  <c:v>52.833333333332178</c:v>
                </c:pt>
                <c:pt idx="354">
                  <c:v>38.459459459456724</c:v>
                </c:pt>
                <c:pt idx="355">
                  <c:v>19.194444444442738</c:v>
                </c:pt>
                <c:pt idx="356">
                  <c:v>-19.111111111110191</c:v>
                </c:pt>
                <c:pt idx="357">
                  <c:v>-69.135135135135243</c:v>
                </c:pt>
                <c:pt idx="358">
                  <c:v>46.514285714286174</c:v>
                </c:pt>
                <c:pt idx="359">
                  <c:v>-31.685714285714539</c:v>
                </c:pt>
                <c:pt idx="360">
                  <c:v>-106.17647058823465</c:v>
                </c:pt>
                <c:pt idx="361">
                  <c:v>-41.314285714285859</c:v>
                </c:pt>
                <c:pt idx="362">
                  <c:v>14.972222222222165</c:v>
                </c:pt>
                <c:pt idx="363">
                  <c:v>19.83333333333448</c:v>
                </c:pt>
                <c:pt idx="364">
                  <c:v>89.111111111110475</c:v>
                </c:pt>
                <c:pt idx="365">
                  <c:v>86.833333333331979</c:v>
                </c:pt>
                <c:pt idx="366">
                  <c:v>63.459459459457079</c:v>
                </c:pt>
                <c:pt idx="367">
                  <c:v>-11.805555555556957</c:v>
                </c:pt>
                <c:pt idx="368">
                  <c:v>23.888888888889959</c:v>
                </c:pt>
                <c:pt idx="369">
                  <c:v>3.8648648648642592</c:v>
                </c:pt>
                <c:pt idx="370">
                  <c:v>-91.485714285713726</c:v>
                </c:pt>
                <c:pt idx="371">
                  <c:v>67.31428571428566</c:v>
                </c:pt>
                <c:pt idx="372">
                  <c:v>-3.1764705882340039</c:v>
                </c:pt>
                <c:pt idx="373">
                  <c:v>-41.314285714285859</c:v>
                </c:pt>
                <c:pt idx="374">
                  <c:v>50.972222222222641</c:v>
                </c:pt>
                <c:pt idx="375">
                  <c:v>130.83333333333425</c:v>
                </c:pt>
                <c:pt idx="376">
                  <c:v>53.111111111110887</c:v>
                </c:pt>
                <c:pt idx="377">
                  <c:v>62.833333333331964</c:v>
                </c:pt>
                <c:pt idx="378">
                  <c:v>57.459459459456852</c:v>
                </c:pt>
                <c:pt idx="379">
                  <c:v>77.194444444442567</c:v>
                </c:pt>
                <c:pt idx="380">
                  <c:v>31.888888888889966</c:v>
                </c:pt>
                <c:pt idx="381">
                  <c:v>103.86486486486478</c:v>
                </c:pt>
                <c:pt idx="382">
                  <c:v>226.51428571428679</c:v>
                </c:pt>
                <c:pt idx="383">
                  <c:v>161.31428571428597</c:v>
                </c:pt>
                <c:pt idx="384">
                  <c:v>87.823529411765293</c:v>
                </c:pt>
                <c:pt idx="385">
                  <c:v>151.68571428571374</c:v>
                </c:pt>
                <c:pt idx="386">
                  <c:v>30.972222222222179</c:v>
                </c:pt>
                <c:pt idx="387">
                  <c:v>36.83333333333394</c:v>
                </c:pt>
                <c:pt idx="388">
                  <c:v>55.111111111110667</c:v>
                </c:pt>
                <c:pt idx="389">
                  <c:v>42.833333333332391</c:v>
                </c:pt>
                <c:pt idx="390">
                  <c:v>28.459459459456937</c:v>
                </c:pt>
                <c:pt idx="391">
                  <c:v>53.194444444442546</c:v>
                </c:pt>
                <c:pt idx="392">
                  <c:v>30.88888888889052</c:v>
                </c:pt>
                <c:pt idx="393">
                  <c:v>165.86486486486419</c:v>
                </c:pt>
                <c:pt idx="394">
                  <c:v>-2.4857142857133141</c:v>
                </c:pt>
                <c:pt idx="395">
                  <c:v>-13.685714285713857</c:v>
                </c:pt>
                <c:pt idx="396">
                  <c:v>64.685714285714013</c:v>
                </c:pt>
                <c:pt idx="397">
                  <c:v>90.972222222222683</c:v>
                </c:pt>
                <c:pt idx="398">
                  <c:v>90.83333333333421</c:v>
                </c:pt>
                <c:pt idx="399">
                  <c:v>88.111111111110148</c:v>
                </c:pt>
                <c:pt idx="400">
                  <c:v>43.833333333332725</c:v>
                </c:pt>
                <c:pt idx="401">
                  <c:v>43.459459459456617</c:v>
                </c:pt>
                <c:pt idx="402">
                  <c:v>52.1944444444431</c:v>
                </c:pt>
                <c:pt idx="403">
                  <c:v>42.888888888890087</c:v>
                </c:pt>
                <c:pt idx="404">
                  <c:v>-64.135135135135357</c:v>
                </c:pt>
                <c:pt idx="405">
                  <c:v>-4.485714285713982</c:v>
                </c:pt>
                <c:pt idx="406">
                  <c:v>-49.685714285714333</c:v>
                </c:pt>
                <c:pt idx="407">
                  <c:v>98.823529411765421</c:v>
                </c:pt>
                <c:pt idx="408">
                  <c:v>150.68571428571431</c:v>
                </c:pt>
                <c:pt idx="409">
                  <c:v>47.972222222222527</c:v>
                </c:pt>
                <c:pt idx="410">
                  <c:v>79.833333333334082</c:v>
                </c:pt>
                <c:pt idx="411">
                  <c:v>74.111111111110802</c:v>
                </c:pt>
                <c:pt idx="412">
                  <c:v>79.83333333333232</c:v>
                </c:pt>
                <c:pt idx="413">
                  <c:v>67.459459459456639</c:v>
                </c:pt>
                <c:pt idx="414">
                  <c:v>101.19444444444258</c:v>
                </c:pt>
                <c:pt idx="415">
                  <c:v>136.88888888889039</c:v>
                </c:pt>
                <c:pt idx="416">
                  <c:v>157.86486486486416</c:v>
                </c:pt>
                <c:pt idx="417">
                  <c:v>-44.485714285713129</c:v>
                </c:pt>
                <c:pt idx="418">
                  <c:v>-114.68571428571472</c:v>
                </c:pt>
                <c:pt idx="419">
                  <c:v>-31.176470588234473</c:v>
                </c:pt>
                <c:pt idx="420">
                  <c:v>9.6857142857142975</c:v>
                </c:pt>
                <c:pt idx="421">
                  <c:v>49.972222222222307</c:v>
                </c:pt>
                <c:pt idx="422">
                  <c:v>85.833333333334309</c:v>
                </c:pt>
                <c:pt idx="423">
                  <c:v>101.11111111111093</c:v>
                </c:pt>
                <c:pt idx="424">
                  <c:v>96.833333333332661</c:v>
                </c:pt>
                <c:pt idx="425">
                  <c:v>114.45945945945724</c:v>
                </c:pt>
                <c:pt idx="426">
                  <c:v>67.19444444444278</c:v>
                </c:pt>
                <c:pt idx="427">
                  <c:v>60.88888888888988</c:v>
                </c:pt>
                <c:pt idx="428">
                  <c:v>-34.135135135135997</c:v>
                </c:pt>
              </c:numCache>
            </c:numRef>
          </c:yVal>
        </c:ser>
        <c:axId val="163308672"/>
        <c:axId val="163310592"/>
      </c:scatterChart>
      <c:valAx>
        <c:axId val="163308672"/>
        <c:scaling>
          <c:orientation val="minMax"/>
          <c:max val="2014.5"/>
          <c:min val="197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581056562958897"/>
              <c:y val="0.92154504421534167"/>
            </c:manualLayout>
          </c:layout>
        </c:title>
        <c:numFmt formatCode="General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3310592"/>
        <c:crossesAt val="-400"/>
        <c:crossBetween val="midCat"/>
        <c:majorUnit val="5"/>
        <c:minorUnit val="5"/>
      </c:valAx>
      <c:valAx>
        <c:axId val="163310592"/>
        <c:scaling>
          <c:orientation val="minMax"/>
          <c:max val="300"/>
          <c:min val="-3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Mean</a:t>
                </a:r>
                <a:r>
                  <a:rPr lang="en-US" baseline="0"/>
                  <a:t> Sea Level (mm,  STND)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650388662121893E-3"/>
              <c:y val="0.29910447305766991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16330867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4.2578182318203671E-2"/>
          <c:y val="0.95223411317341189"/>
          <c:w val="0.9382841418655965"/>
          <c:h val="4.5747538290217223E-2"/>
        </c:manualLayout>
      </c:layout>
    </c:legend>
    <c:plotVisOnly val="1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xVal>
            <c:numRef>
              <c:f>SeasonalCycle_PivTab!$B$22:$B$33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SeasonalCycle_PivTab!$C$22:$C$33</c:f>
              <c:numCache>
                <c:formatCode>General</c:formatCode>
                <c:ptCount val="12"/>
                <c:pt idx="0">
                  <c:v>5.6414857142857135</c:v>
                </c:pt>
                <c:pt idx="1">
                  <c:v>5.6266857142857143</c:v>
                </c:pt>
                <c:pt idx="2">
                  <c:v>5.5651764705882343</c:v>
                </c:pt>
                <c:pt idx="3">
                  <c:v>5.499314285714286</c:v>
                </c:pt>
                <c:pt idx="4">
                  <c:v>5.4840277777777775</c:v>
                </c:pt>
                <c:pt idx="5">
                  <c:v>5.5021666666666658</c:v>
                </c:pt>
                <c:pt idx="6">
                  <c:v>5.5488888888888894</c:v>
                </c:pt>
                <c:pt idx="7">
                  <c:v>5.5771666666666677</c:v>
                </c:pt>
                <c:pt idx="8">
                  <c:v>5.5995405405405432</c:v>
                </c:pt>
                <c:pt idx="9">
                  <c:v>5.5898055555555572</c:v>
                </c:pt>
                <c:pt idx="10">
                  <c:v>5.6031111111111098</c:v>
                </c:pt>
                <c:pt idx="11">
                  <c:v>5.6341351351351356</c:v>
                </c:pt>
              </c:numCache>
            </c:numRef>
          </c:yVal>
        </c:ser>
        <c:axId val="164031104"/>
        <c:axId val="163516800"/>
      </c:scatterChart>
      <c:valAx>
        <c:axId val="164031104"/>
        <c:scaling>
          <c:orientation val="minMax"/>
        </c:scaling>
        <c:axPos val="b"/>
        <c:numFmt formatCode="General" sourceLinked="1"/>
        <c:tickLblPos val="nextTo"/>
        <c:crossAx val="163516800"/>
        <c:crosses val="autoZero"/>
        <c:crossBetween val="midCat"/>
      </c:valAx>
      <c:valAx>
        <c:axId val="163516800"/>
        <c:scaling>
          <c:orientation val="minMax"/>
        </c:scaling>
        <c:axPos val="l"/>
        <c:majorGridlines/>
        <c:numFmt formatCode="General" sourceLinked="1"/>
        <c:tickLblPos val="nextTo"/>
        <c:crossAx val="1640311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</xdr:row>
      <xdr:rowOff>9525</xdr:rowOff>
    </xdr:from>
    <xdr:to>
      <xdr:col>15</xdr:col>
      <xdr:colOff>485776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" refreshedDate="41813.351502893522" createdVersion="3" refreshedVersion="3" minRefreshableVersion="3" recordCount="429">
  <cacheSource type="worksheet">
    <worksheetSource ref="C10:D439" sheet="NS_MSL 1977-2013"/>
  </cacheSource>
  <cacheFields count="2">
    <cacheField name="Mon" numFmtId="0">
      <sharedItems containsSemiMixedTypes="0" containsString="0" containsNumber="1" containsInteger="1" minValue="1" maxValue="12" count="12">
        <n v="9"/>
        <n v="10"/>
        <n v="11"/>
        <n v="12"/>
        <n v="5"/>
        <n v="6"/>
        <n v="7"/>
        <n v="8"/>
        <n v="1"/>
        <n v="2"/>
        <n v="3"/>
        <n v="4"/>
      </sharedItems>
    </cacheField>
    <cacheField name="NOAA MSL Raw (m, STND)" numFmtId="0">
      <sharedItems containsSemiMixedTypes="0" containsString="0" containsNumber="1" minValue="5.3579999999999997" maxValue="5.902999999999999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x v="0"/>
    <n v="5.5289999999999999"/>
  </r>
  <r>
    <x v="1"/>
    <n v="5.5229999999999997"/>
  </r>
  <r>
    <x v="2"/>
    <n v="5.48"/>
  </r>
  <r>
    <x v="3"/>
    <n v="5.6420000000000003"/>
  </r>
  <r>
    <x v="4"/>
    <n v="5.3609999999999998"/>
  </r>
  <r>
    <x v="5"/>
    <n v="5.3739999999999997"/>
  </r>
  <r>
    <x v="6"/>
    <n v="5.4039999999999999"/>
  </r>
  <r>
    <x v="7"/>
    <n v="5.4530000000000003"/>
  </r>
  <r>
    <x v="0"/>
    <n v="5.4770000000000003"/>
  </r>
  <r>
    <x v="3"/>
    <n v="5.4589999999999996"/>
  </r>
  <r>
    <x v="8"/>
    <n v="5.5750000000000002"/>
  </r>
  <r>
    <x v="9"/>
    <n v="5.5570000000000004"/>
  </r>
  <r>
    <x v="10"/>
    <n v="5.492"/>
  </r>
  <r>
    <x v="11"/>
    <n v="5.4249999999999998"/>
  </r>
  <r>
    <x v="4"/>
    <n v="5.3680000000000003"/>
  </r>
  <r>
    <x v="5"/>
    <n v="5.3579999999999997"/>
  </r>
  <r>
    <x v="6"/>
    <n v="5.444"/>
  </r>
  <r>
    <x v="7"/>
    <n v="5.4710000000000001"/>
  </r>
  <r>
    <x v="0"/>
    <n v="5.5350000000000001"/>
  </r>
  <r>
    <x v="1"/>
    <n v="5.55"/>
  </r>
  <r>
    <x v="2"/>
    <n v="5.5289999999999999"/>
  </r>
  <r>
    <x v="3"/>
    <n v="5.5659999999999998"/>
  </r>
  <r>
    <x v="8"/>
    <n v="5.6210000000000004"/>
  </r>
  <r>
    <x v="9"/>
    <n v="5.6390000000000002"/>
  </r>
  <r>
    <x v="10"/>
    <n v="5.444"/>
  </r>
  <r>
    <x v="11"/>
    <n v="5.3949999999999996"/>
  </r>
  <r>
    <x v="4"/>
    <n v="5.38"/>
  </r>
  <r>
    <x v="5"/>
    <n v="5.41"/>
  </r>
  <r>
    <x v="6"/>
    <n v="5.4470000000000001"/>
  </r>
  <r>
    <x v="7"/>
    <n v="5.5049999999999999"/>
  </r>
  <r>
    <x v="0"/>
    <n v="5.532"/>
  </r>
  <r>
    <x v="1"/>
    <n v="5.5140000000000002"/>
  </r>
  <r>
    <x v="2"/>
    <n v="5.4770000000000003"/>
  </r>
  <r>
    <x v="3"/>
    <n v="5.569"/>
  </r>
  <r>
    <x v="8"/>
    <n v="5.6689999999999996"/>
  </r>
  <r>
    <x v="9"/>
    <n v="5.5289999999999999"/>
  </r>
  <r>
    <x v="10"/>
    <n v="5.5019999999999998"/>
  </r>
  <r>
    <x v="11"/>
    <n v="5.3739999999999997"/>
  </r>
  <r>
    <x v="4"/>
    <n v="5.4039999999999999"/>
  </r>
  <r>
    <x v="5"/>
    <n v="5.3680000000000003"/>
  </r>
  <r>
    <x v="6"/>
    <n v="5.4560000000000004"/>
  </r>
  <r>
    <x v="7"/>
    <n v="5.4349999999999996"/>
  </r>
  <r>
    <x v="0"/>
    <n v="5.5259999999999998"/>
  </r>
  <r>
    <x v="1"/>
    <n v="5.5410000000000004"/>
  </r>
  <r>
    <x v="2"/>
    <n v="5.633"/>
  </r>
  <r>
    <x v="3"/>
    <n v="5.633"/>
  </r>
  <r>
    <x v="8"/>
    <n v="5.5140000000000002"/>
  </r>
  <r>
    <x v="9"/>
    <n v="5.52"/>
  </r>
  <r>
    <x v="10"/>
    <n v="5.6020000000000003"/>
  </r>
  <r>
    <x v="11"/>
    <n v="5.508"/>
  </r>
  <r>
    <x v="4"/>
    <n v="5.3979999999999997"/>
  </r>
  <r>
    <x v="5"/>
    <n v="5.5019999999999998"/>
  </r>
  <r>
    <x v="6"/>
    <n v="5.4740000000000002"/>
  </r>
  <r>
    <x v="7"/>
    <n v="5.5289999999999999"/>
  </r>
  <r>
    <x v="0"/>
    <n v="5.59"/>
  </r>
  <r>
    <x v="1"/>
    <n v="5.6139999999999999"/>
  </r>
  <r>
    <x v="2"/>
    <n v="5.7359999999999998"/>
  </r>
  <r>
    <x v="3"/>
    <n v="5.7119999999999997"/>
  </r>
  <r>
    <x v="8"/>
    <n v="5.7880000000000003"/>
  </r>
  <r>
    <x v="9"/>
    <n v="5.8090000000000002"/>
  </r>
  <r>
    <x v="10"/>
    <n v="5.7450000000000001"/>
  </r>
  <r>
    <x v="11"/>
    <n v="5.5350000000000001"/>
  </r>
  <r>
    <x v="4"/>
    <n v="5.48"/>
  </r>
  <r>
    <x v="5"/>
    <n v="5.5049999999999999"/>
  </r>
  <r>
    <x v="6"/>
    <n v="5.5350000000000001"/>
  </r>
  <r>
    <x v="7"/>
    <n v="5.6210000000000004"/>
  </r>
  <r>
    <x v="0"/>
    <n v="5.66"/>
  </r>
  <r>
    <x v="1"/>
    <n v="5.6050000000000004"/>
  </r>
  <r>
    <x v="2"/>
    <n v="5.7119999999999997"/>
  </r>
  <r>
    <x v="3"/>
    <n v="5.6539999999999999"/>
  </r>
  <r>
    <x v="8"/>
    <n v="5.5259999999999998"/>
  </r>
  <r>
    <x v="9"/>
    <n v="5.55"/>
  </r>
  <r>
    <x v="10"/>
    <n v="5.4989999999999997"/>
  </r>
  <r>
    <x v="11"/>
    <n v="5.4130000000000003"/>
  </r>
  <r>
    <x v="4"/>
    <n v="5.3949999999999996"/>
  </r>
  <r>
    <x v="5"/>
    <n v="5.4320000000000004"/>
  </r>
  <r>
    <x v="6"/>
    <n v="5.5259999999999998"/>
  </r>
  <r>
    <x v="7"/>
    <n v="5.5410000000000004"/>
  </r>
  <r>
    <x v="0"/>
    <n v="5.5839999999999996"/>
  </r>
  <r>
    <x v="1"/>
    <n v="5.5049999999999999"/>
  </r>
  <r>
    <x v="2"/>
    <n v="5.6539999999999999"/>
  </r>
  <r>
    <x v="3"/>
    <n v="5.5780000000000003"/>
  </r>
  <r>
    <x v="8"/>
    <n v="5.5289999999999999"/>
  </r>
  <r>
    <x v="9"/>
    <n v="5.4189999999999996"/>
  </r>
  <r>
    <x v="10"/>
    <n v="5.3949999999999996"/>
  </r>
  <r>
    <x v="11"/>
    <n v="5.4009999999999998"/>
  </r>
  <r>
    <x v="4"/>
    <n v="5.3860000000000001"/>
  </r>
  <r>
    <x v="5"/>
    <n v="5.4829999999999997"/>
  </r>
  <r>
    <x v="6"/>
    <n v="5.5019999999999998"/>
  </r>
  <r>
    <x v="7"/>
    <n v="5.4989999999999997"/>
  </r>
  <r>
    <x v="0"/>
    <n v="5.5659999999999998"/>
  </r>
  <r>
    <x v="1"/>
    <n v="5.5019999999999998"/>
  </r>
  <r>
    <x v="2"/>
    <n v="5.492"/>
  </r>
  <r>
    <x v="3"/>
    <n v="5.55"/>
  </r>
  <r>
    <x v="8"/>
    <n v="5.6360000000000001"/>
  </r>
  <r>
    <x v="9"/>
    <n v="5.6970000000000001"/>
  </r>
  <r>
    <x v="10"/>
    <n v="5.5810000000000004"/>
  </r>
  <r>
    <x v="11"/>
    <n v="5.4189999999999996"/>
  </r>
  <r>
    <x v="4"/>
    <n v="5.4249999999999998"/>
  </r>
  <r>
    <x v="5"/>
    <n v="5.4770000000000003"/>
  </r>
  <r>
    <x v="6"/>
    <n v="5.4889999999999999"/>
  </r>
  <r>
    <x v="7"/>
    <n v="5.5380000000000003"/>
  </r>
  <r>
    <x v="0"/>
    <n v="5.5629999999999997"/>
  </r>
  <r>
    <x v="1"/>
    <n v="5.5529999999999999"/>
  </r>
  <r>
    <x v="2"/>
    <n v="5.5259999999999998"/>
  </r>
  <r>
    <x v="3"/>
    <n v="5.66"/>
  </r>
  <r>
    <x v="8"/>
    <n v="5.6020000000000003"/>
  </r>
  <r>
    <x v="9"/>
    <n v="5.6020000000000003"/>
  </r>
  <r>
    <x v="10"/>
    <n v="5.569"/>
  </r>
  <r>
    <x v="11"/>
    <n v="5.4160000000000004"/>
  </r>
  <r>
    <x v="4"/>
    <n v="5.4829999999999997"/>
  </r>
  <r>
    <x v="5"/>
    <n v="5.4619999999999997"/>
  </r>
  <r>
    <x v="6"/>
    <n v="5.5380000000000003"/>
  </r>
  <r>
    <x v="7"/>
    <n v="5.5750000000000002"/>
  </r>
  <r>
    <x v="0"/>
    <n v="5.5410000000000004"/>
  </r>
  <r>
    <x v="1"/>
    <n v="5.5720000000000001"/>
  </r>
  <r>
    <x v="2"/>
    <n v="5.5570000000000004"/>
  </r>
  <r>
    <x v="3"/>
    <n v="5.5990000000000002"/>
  </r>
  <r>
    <x v="8"/>
    <n v="5.5410000000000004"/>
  </r>
  <r>
    <x v="9"/>
    <n v="5.444"/>
  </r>
  <r>
    <x v="10"/>
    <n v="5.383"/>
  </r>
  <r>
    <x v="11"/>
    <n v="5.45"/>
  </r>
  <r>
    <x v="4"/>
    <n v="5.4279999999999999"/>
  </r>
  <r>
    <x v="5"/>
    <n v="5.4530000000000003"/>
  </r>
  <r>
    <x v="6"/>
    <n v="5.4889999999999999"/>
  </r>
  <r>
    <x v="7"/>
    <n v="5.56"/>
  </r>
  <r>
    <x v="0"/>
    <n v="5.492"/>
  </r>
  <r>
    <x v="1"/>
    <n v="5.5259999999999998"/>
  </r>
  <r>
    <x v="2"/>
    <n v="5.5529999999999999"/>
  </r>
  <r>
    <x v="3"/>
    <n v="5.48"/>
  </r>
  <r>
    <x v="8"/>
    <n v="5.4379999999999997"/>
  </r>
  <r>
    <x v="9"/>
    <n v="5.4409999999999998"/>
  </r>
  <r>
    <x v="10"/>
    <n v="5.5439999999999996"/>
  </r>
  <r>
    <x v="11"/>
    <n v="5.4960000000000004"/>
  </r>
  <r>
    <x v="4"/>
    <n v="5.45"/>
  </r>
  <r>
    <x v="5"/>
    <n v="5.4829999999999997"/>
  </r>
  <r>
    <x v="6"/>
    <n v="5.4619999999999997"/>
  </r>
  <r>
    <x v="7"/>
    <n v="5.52"/>
  </r>
  <r>
    <x v="0"/>
    <n v="5.5810000000000004"/>
  </r>
  <r>
    <x v="1"/>
    <n v="5.5529999999999999"/>
  </r>
  <r>
    <x v="2"/>
    <n v="5.5439999999999996"/>
  </r>
  <r>
    <x v="3"/>
    <n v="5.5170000000000003"/>
  </r>
  <r>
    <x v="8"/>
    <n v="5.5659999999999998"/>
  </r>
  <r>
    <x v="9"/>
    <n v="5.5289999999999999"/>
  </r>
  <r>
    <x v="10"/>
    <n v="5.4770000000000003"/>
  </r>
  <r>
    <x v="11"/>
    <n v="5.4829999999999997"/>
  </r>
  <r>
    <x v="4"/>
    <n v="5.444"/>
  </r>
  <r>
    <x v="5"/>
    <n v="5.4889999999999999"/>
  </r>
  <r>
    <x v="6"/>
    <n v="5.5439999999999996"/>
  </r>
  <r>
    <x v="7"/>
    <n v="5.5469999999999997"/>
  </r>
  <r>
    <x v="0"/>
    <n v="5.5780000000000003"/>
  </r>
  <r>
    <x v="1"/>
    <n v="5.5170000000000003"/>
  </r>
  <r>
    <x v="2"/>
    <n v="5.5229999999999997"/>
  </r>
  <r>
    <x v="3"/>
    <n v="5.5140000000000002"/>
  </r>
  <r>
    <x v="8"/>
    <n v="5.5259999999999998"/>
  </r>
  <r>
    <x v="9"/>
    <n v="5.5780000000000003"/>
  </r>
  <r>
    <x v="10"/>
    <n v="5.5839999999999996"/>
  </r>
  <r>
    <x v="11"/>
    <n v="5.4130000000000003"/>
  </r>
  <r>
    <x v="4"/>
    <n v="5.4009999999999998"/>
  </r>
  <r>
    <x v="5"/>
    <n v="5.4379999999999997"/>
  </r>
  <r>
    <x v="6"/>
    <n v="5.5259999999999998"/>
  </r>
  <r>
    <x v="7"/>
    <n v="5.56"/>
  </r>
  <r>
    <x v="0"/>
    <n v="5.5810000000000004"/>
  </r>
  <r>
    <x v="1"/>
    <n v="5.5810000000000004"/>
  </r>
  <r>
    <x v="2"/>
    <n v="5.508"/>
  </r>
  <r>
    <x v="3"/>
    <n v="5.5839999999999996"/>
  </r>
  <r>
    <x v="8"/>
    <n v="5.657"/>
  </r>
  <r>
    <x v="9"/>
    <n v="5.7910000000000004"/>
  </r>
  <r>
    <x v="10"/>
    <n v="5.7089999999999996"/>
  </r>
  <r>
    <x v="11"/>
    <n v="5.5780000000000003"/>
  </r>
  <r>
    <x v="4"/>
    <n v="5.5259999999999998"/>
  </r>
  <r>
    <x v="5"/>
    <n v="5.5469999999999997"/>
  </r>
  <r>
    <x v="6"/>
    <n v="5.59"/>
  </r>
  <r>
    <x v="7"/>
    <n v="5.5750000000000002"/>
  </r>
  <r>
    <x v="0"/>
    <n v="5.6020000000000003"/>
  </r>
  <r>
    <x v="1"/>
    <n v="5.6630000000000003"/>
  </r>
  <r>
    <x v="2"/>
    <n v="5.5629999999999997"/>
  </r>
  <r>
    <x v="3"/>
    <n v="5.6479999999999997"/>
  </r>
  <r>
    <x v="8"/>
    <n v="5.7240000000000002"/>
  </r>
  <r>
    <x v="9"/>
    <n v="5.742"/>
  </r>
  <r>
    <x v="10"/>
    <n v="5.63"/>
  </r>
  <r>
    <x v="11"/>
    <n v="5.5469999999999997"/>
  </r>
  <r>
    <x v="4"/>
    <n v="5.6139999999999999"/>
  </r>
  <r>
    <x v="5"/>
    <n v="5.5410000000000004"/>
  </r>
  <r>
    <x v="6"/>
    <n v="5.532"/>
  </r>
  <r>
    <x v="7"/>
    <n v="5.5750000000000002"/>
  </r>
  <r>
    <x v="0"/>
    <n v="5.5810000000000004"/>
  </r>
  <r>
    <x v="1"/>
    <n v="5.6109999999999998"/>
  </r>
  <r>
    <x v="2"/>
    <n v="5.5629999999999997"/>
  </r>
  <r>
    <x v="3"/>
    <n v="5.6390000000000002"/>
  </r>
  <r>
    <x v="8"/>
    <n v="5.6289999999999996"/>
  </r>
  <r>
    <x v="9"/>
    <n v="5.6470000000000002"/>
  </r>
  <r>
    <x v="10"/>
    <n v="5.5640000000000001"/>
  </r>
  <r>
    <x v="11"/>
    <n v="5.4580000000000002"/>
  </r>
  <r>
    <x v="4"/>
    <n v="5.4859999999999998"/>
  </r>
  <r>
    <x v="5"/>
    <n v="5.4809999999999999"/>
  </r>
  <r>
    <x v="6"/>
    <n v="5.5430000000000001"/>
  </r>
  <r>
    <x v="7"/>
    <n v="5.5339999999999998"/>
  </r>
  <r>
    <x v="0"/>
    <n v="5.593"/>
  </r>
  <r>
    <x v="1"/>
    <n v="5.569"/>
  </r>
  <r>
    <x v="2"/>
    <n v="5.5670000000000002"/>
  </r>
  <r>
    <x v="3"/>
    <n v="5.6580000000000004"/>
  </r>
  <r>
    <x v="8"/>
    <n v="5.84"/>
  </r>
  <r>
    <x v="9"/>
    <n v="5.6529999999999996"/>
  </r>
  <r>
    <x v="10"/>
    <n v="5.7149999999999999"/>
  </r>
  <r>
    <x v="11"/>
    <n v="5.5"/>
  </r>
  <r>
    <x v="4"/>
    <n v="5.5119999999999996"/>
  </r>
  <r>
    <x v="5"/>
    <n v="5.5019999999999998"/>
  </r>
  <r>
    <x v="6"/>
    <n v="5.5830000000000002"/>
  </r>
  <r>
    <x v="7"/>
    <n v="5.5750000000000002"/>
  </r>
  <r>
    <x v="0"/>
    <n v="5.6050000000000004"/>
  </r>
  <r>
    <x v="1"/>
    <n v="5.56"/>
  </r>
  <r>
    <x v="2"/>
    <n v="5.56"/>
  </r>
  <r>
    <x v="3"/>
    <n v="5.694"/>
  </r>
  <r>
    <x v="8"/>
    <n v="5.6429999999999998"/>
  </r>
  <r>
    <x v="9"/>
    <n v="5.7380000000000004"/>
  </r>
  <r>
    <x v="10"/>
    <n v="5.5709999999999997"/>
  </r>
  <r>
    <x v="11"/>
    <n v="5.53"/>
  </r>
  <r>
    <x v="4"/>
    <n v="5.4859999999999998"/>
  </r>
  <r>
    <x v="5"/>
    <n v="5.4569999999999999"/>
  </r>
  <r>
    <x v="6"/>
    <n v="5.569"/>
  </r>
  <r>
    <x v="7"/>
    <n v="5.56"/>
  </r>
  <r>
    <x v="0"/>
    <n v="5.5910000000000002"/>
  </r>
  <r>
    <x v="1"/>
    <n v="5.5679999999999996"/>
  </r>
  <r>
    <x v="2"/>
    <n v="5.5570000000000004"/>
  </r>
  <r>
    <x v="3"/>
    <n v="5.7140000000000004"/>
  </r>
  <r>
    <x v="8"/>
    <n v="5.7009999999999996"/>
  </r>
  <r>
    <x v="9"/>
    <n v="5.5330000000000004"/>
  </r>
  <r>
    <x v="10"/>
    <n v="5.5110000000000001"/>
  </r>
  <r>
    <x v="11"/>
    <n v="5.45"/>
  </r>
  <r>
    <x v="4"/>
    <n v="5.5780000000000003"/>
  </r>
  <r>
    <x v="5"/>
    <n v="5.5730000000000004"/>
  </r>
  <r>
    <x v="6"/>
    <n v="5.593"/>
  </r>
  <r>
    <x v="7"/>
    <n v="5.6719999999999997"/>
  </r>
  <r>
    <x v="0"/>
    <n v="5.6840000000000002"/>
  </r>
  <r>
    <x v="1"/>
    <n v="5.6929999999999996"/>
  </r>
  <r>
    <x v="2"/>
    <n v="5.8460000000000001"/>
  </r>
  <r>
    <x v="3"/>
    <n v="5.7850000000000001"/>
  </r>
  <r>
    <x v="8"/>
    <n v="5.8860000000000001"/>
  </r>
  <r>
    <x v="9"/>
    <n v="5.9029999999999996"/>
  </r>
  <r>
    <x v="10"/>
    <n v="5.649"/>
  </r>
  <r>
    <x v="11"/>
    <n v="5.5629999999999997"/>
  </r>
  <r>
    <x v="4"/>
    <n v="5.5949999999999998"/>
  </r>
  <r>
    <x v="5"/>
    <n v="5.577"/>
  </r>
  <r>
    <x v="6"/>
    <n v="5.5650000000000004"/>
  </r>
  <r>
    <x v="7"/>
    <n v="5.5819999999999999"/>
  </r>
  <r>
    <x v="0"/>
    <n v="5.6269999999999998"/>
  </r>
  <r>
    <x v="1"/>
    <n v="5.556"/>
  </r>
  <r>
    <x v="2"/>
    <n v="5.6449999999999996"/>
  </r>
  <r>
    <x v="3"/>
    <n v="5.5019999999999998"/>
  </r>
  <r>
    <x v="8"/>
    <n v="5.569"/>
  </r>
  <r>
    <x v="9"/>
    <n v="5.6059999999999999"/>
  </r>
  <r>
    <x v="10"/>
    <n v="5.6070000000000002"/>
  </r>
  <r>
    <x v="11"/>
    <n v="5.4470000000000001"/>
  </r>
  <r>
    <x v="4"/>
    <n v="5.4249999999999998"/>
  </r>
  <r>
    <x v="5"/>
    <n v="5.4740000000000002"/>
  </r>
  <r>
    <x v="6"/>
    <n v="5.5270000000000001"/>
  </r>
  <r>
    <x v="7"/>
    <n v="5.5570000000000004"/>
  </r>
  <r>
    <x v="0"/>
    <n v="5.585"/>
  </r>
  <r>
    <x v="1"/>
    <n v="5.5449999999999999"/>
  </r>
  <r>
    <x v="2"/>
    <n v="5.6150000000000002"/>
  </r>
  <r>
    <x v="3"/>
    <n v="5.5060000000000002"/>
  </r>
  <r>
    <x v="8"/>
    <n v="5.61"/>
  </r>
  <r>
    <x v="9"/>
    <n v="5.7409999999999997"/>
  </r>
  <r>
    <x v="10"/>
    <n v="5.508"/>
  </r>
  <r>
    <x v="11"/>
    <n v="5.5270000000000001"/>
  </r>
  <r>
    <x v="4"/>
    <n v="5.52"/>
  </r>
  <r>
    <x v="5"/>
    <n v="5.569"/>
  </r>
  <r>
    <x v="6"/>
    <n v="5.5529999999999999"/>
  </r>
  <r>
    <x v="7"/>
    <n v="5.5570000000000004"/>
  </r>
  <r>
    <x v="0"/>
    <n v="5.609"/>
  </r>
  <r>
    <x v="1"/>
    <n v="5.5990000000000002"/>
  </r>
  <r>
    <x v="2"/>
    <n v="5.5419999999999998"/>
  </r>
  <r>
    <x v="3"/>
    <n v="5.5739999999999998"/>
  </r>
  <r>
    <x v="8"/>
    <n v="5.6139999999999999"/>
  </r>
  <r>
    <x v="9"/>
    <n v="5.5919999999999996"/>
  </r>
  <r>
    <x v="10"/>
    <n v="5.54"/>
  </r>
  <r>
    <x v="11"/>
    <n v="5.4610000000000003"/>
  </r>
  <r>
    <x v="4"/>
    <n v="5.4980000000000002"/>
  </r>
  <r>
    <x v="5"/>
    <n v="5.4850000000000003"/>
  </r>
  <r>
    <x v="6"/>
    <n v="5.5469999999999997"/>
  </r>
  <r>
    <x v="7"/>
    <n v="5.5650000000000004"/>
  </r>
  <r>
    <x v="0"/>
    <n v="5.6159999999999997"/>
  </r>
  <r>
    <x v="1"/>
    <n v="5.5860000000000003"/>
  </r>
  <r>
    <x v="2"/>
    <n v="5.6639999999999997"/>
  </r>
  <r>
    <x v="3"/>
    <n v="5.6509999999999998"/>
  </r>
  <r>
    <x v="8"/>
    <n v="5.593"/>
  </r>
  <r>
    <x v="9"/>
    <n v="5.5990000000000002"/>
  </r>
  <r>
    <x v="10"/>
    <n v="5.5449999999999999"/>
  </r>
  <r>
    <x v="11"/>
    <n v="5.4909999999999997"/>
  </r>
  <r>
    <x v="4"/>
    <n v="5.4589999999999996"/>
  </r>
  <r>
    <x v="5"/>
    <n v="5.4710000000000001"/>
  </r>
  <r>
    <x v="6"/>
    <n v="5.5780000000000003"/>
  </r>
  <r>
    <x v="7"/>
    <n v="5.61"/>
  </r>
  <r>
    <x v="0"/>
    <n v="5.6479999999999997"/>
  </r>
  <r>
    <x v="1"/>
    <n v="5.5970000000000004"/>
  </r>
  <r>
    <x v="2"/>
    <n v="5.6740000000000004"/>
  </r>
  <r>
    <x v="3"/>
    <n v="5.819"/>
  </r>
  <r>
    <x v="8"/>
    <n v="5.7240000000000002"/>
  </r>
  <r>
    <x v="9"/>
    <n v="5.6429999999999998"/>
  </r>
  <r>
    <x v="10"/>
    <n v="5.5529999999999999"/>
  </r>
  <r>
    <x v="11"/>
    <n v="5.6340000000000003"/>
  </r>
  <r>
    <x v="4"/>
    <n v="5.5149999999999997"/>
  </r>
  <r>
    <x v="5"/>
    <n v="5.5380000000000003"/>
  </r>
  <r>
    <x v="6"/>
    <n v="5.556"/>
  </r>
  <r>
    <x v="7"/>
    <n v="5.6559999999999997"/>
  </r>
  <r>
    <x v="0"/>
    <n v="5.641"/>
  </r>
  <r>
    <x v="1"/>
    <n v="5.6449999999999996"/>
  </r>
  <r>
    <x v="2"/>
    <n v="5.63"/>
  </r>
  <r>
    <x v="3"/>
    <n v="5.7530000000000001"/>
  </r>
  <r>
    <x v="8"/>
    <n v="5.73"/>
  </r>
  <r>
    <x v="9"/>
    <n v="5.7069999999999999"/>
  </r>
  <r>
    <x v="10"/>
    <n v="5.5590000000000002"/>
  </r>
  <r>
    <x v="11"/>
    <n v="5.5339999999999998"/>
  </r>
  <r>
    <x v="4"/>
    <n v="5.5439999999999996"/>
  </r>
  <r>
    <x v="5"/>
    <n v="5.5449999999999999"/>
  </r>
  <r>
    <x v="6"/>
    <n v="5.6150000000000002"/>
  </r>
  <r>
    <x v="7"/>
    <n v="5.6319999999999997"/>
  </r>
  <r>
    <x v="0"/>
    <n v="5.6379999999999999"/>
  </r>
  <r>
    <x v="1"/>
    <n v="5.6609999999999996"/>
  </r>
  <r>
    <x v="2"/>
    <n v="5.59"/>
  </r>
  <r>
    <x v="3"/>
    <n v="5.6879999999999997"/>
  </r>
  <r>
    <x v="8"/>
    <n v="5.7679999999999998"/>
  </r>
  <r>
    <x v="9"/>
    <n v="5.7030000000000003"/>
  </r>
  <r>
    <x v="10"/>
    <n v="5.665"/>
  </r>
  <r>
    <x v="11"/>
    <n v="5.57"/>
  </r>
  <r>
    <x v="4"/>
    <n v="5.625"/>
  </r>
  <r>
    <x v="5"/>
    <n v="5.5410000000000004"/>
  </r>
  <r>
    <x v="6"/>
    <n v="5.6130000000000004"/>
  </r>
  <r>
    <x v="7"/>
    <n v="5.6289999999999996"/>
  </r>
  <r>
    <x v="0"/>
    <n v="5.5979999999999999"/>
  </r>
  <r>
    <x v="1"/>
    <n v="5.6"/>
  </r>
  <r>
    <x v="2"/>
    <n v="5.5970000000000004"/>
  </r>
  <r>
    <x v="3"/>
    <n v="5.7469999999999999"/>
  </r>
  <r>
    <x v="8"/>
    <n v="5.702"/>
  </r>
  <r>
    <x v="9"/>
    <n v="5.6079999999999997"/>
  </r>
  <r>
    <x v="10"/>
    <n v="5.7"/>
  </r>
  <r>
    <x v="11"/>
    <n v="5.6840000000000002"/>
  </r>
  <r>
    <x v="4"/>
    <n v="5.5650000000000004"/>
  </r>
  <r>
    <x v="5"/>
    <n v="5.5720000000000001"/>
  </r>
  <r>
    <x v="6"/>
    <n v="5.6070000000000002"/>
  </r>
  <r>
    <x v="7"/>
    <n v="5.6390000000000002"/>
  </r>
  <r>
    <x v="0"/>
    <n v="5.62"/>
  </r>
  <r>
    <x v="1"/>
    <n v="5.6369999999999996"/>
  </r>
  <r>
    <x v="2"/>
    <n v="5.6449999999999996"/>
  </r>
  <r>
    <x v="3"/>
    <n v="5.665"/>
  </r>
  <r>
    <x v="8"/>
    <n v="5.5519999999999996"/>
  </r>
  <r>
    <x v="9"/>
    <n v="5.6349999999999998"/>
  </r>
  <r>
    <x v="10"/>
    <n v="5.5010000000000003"/>
  </r>
  <r>
    <x v="11"/>
    <n v="5.484"/>
  </r>
  <r>
    <x v="4"/>
    <n v="5.484"/>
  </r>
  <r>
    <x v="5"/>
    <n v="5.5140000000000002"/>
  </r>
  <r>
    <x v="6"/>
    <n v="5.5990000000000002"/>
  </r>
  <r>
    <x v="7"/>
    <n v="5.63"/>
  </r>
  <r>
    <x v="0"/>
    <n v="5.6379999999999999"/>
  </r>
  <r>
    <x v="1"/>
    <n v="5.609"/>
  </r>
  <r>
    <x v="2"/>
    <n v="5.5839999999999996"/>
  </r>
  <r>
    <x v="3"/>
    <n v="5.5650000000000004"/>
  </r>
  <r>
    <x v="8"/>
    <n v="5.6879999999999997"/>
  </r>
  <r>
    <x v="9"/>
    <n v="5.5949999999999998"/>
  </r>
  <r>
    <x v="10"/>
    <n v="5.4589999999999996"/>
  </r>
  <r>
    <x v="11"/>
    <n v="5.4580000000000002"/>
  </r>
  <r>
    <x v="4"/>
    <n v="5.4989999999999997"/>
  </r>
  <r>
    <x v="5"/>
    <n v="5.5220000000000002"/>
  </r>
  <r>
    <x v="6"/>
    <n v="5.6379999999999999"/>
  </r>
  <r>
    <x v="7"/>
    <n v="5.6639999999999997"/>
  </r>
  <r>
    <x v="0"/>
    <n v="5.6630000000000003"/>
  </r>
  <r>
    <x v="1"/>
    <n v="5.5780000000000003"/>
  </r>
  <r>
    <x v="2"/>
    <n v="5.6269999999999998"/>
  </r>
  <r>
    <x v="3"/>
    <n v="5.6379999999999999"/>
  </r>
  <r>
    <x v="8"/>
    <n v="5.55"/>
  </r>
  <r>
    <x v="9"/>
    <n v="5.694"/>
  </r>
  <r>
    <x v="10"/>
    <n v="5.5620000000000003"/>
  </r>
  <r>
    <x v="11"/>
    <n v="5.4580000000000002"/>
  </r>
  <r>
    <x v="4"/>
    <n v="5.5350000000000001"/>
  </r>
  <r>
    <x v="5"/>
    <n v="5.633"/>
  </r>
  <r>
    <x v="6"/>
    <n v="5.6020000000000003"/>
  </r>
  <r>
    <x v="7"/>
    <n v="5.64"/>
  </r>
  <r>
    <x v="0"/>
    <n v="5.657"/>
  </r>
  <r>
    <x v="1"/>
    <n v="5.6669999999999998"/>
  </r>
  <r>
    <x v="2"/>
    <n v="5.6349999999999998"/>
  </r>
  <r>
    <x v="3"/>
    <n v="5.7380000000000004"/>
  </r>
  <r>
    <x v="8"/>
    <n v="5.8680000000000003"/>
  </r>
  <r>
    <x v="9"/>
    <n v="5.7880000000000003"/>
  </r>
  <r>
    <x v="10"/>
    <n v="5.6529999999999996"/>
  </r>
  <r>
    <x v="11"/>
    <n v="5.6509999999999998"/>
  </r>
  <r>
    <x v="4"/>
    <n v="5.5149999999999997"/>
  </r>
  <r>
    <x v="5"/>
    <n v="5.5389999999999997"/>
  </r>
  <r>
    <x v="6"/>
    <n v="5.6040000000000001"/>
  </r>
  <r>
    <x v="7"/>
    <n v="5.62"/>
  </r>
  <r>
    <x v="0"/>
    <n v="5.6280000000000001"/>
  </r>
  <r>
    <x v="1"/>
    <n v="5.6429999999999998"/>
  </r>
  <r>
    <x v="2"/>
    <n v="5.6340000000000003"/>
  </r>
  <r>
    <x v="3"/>
    <n v="5.8"/>
  </r>
  <r>
    <x v="8"/>
    <n v="5.6390000000000002"/>
  </r>
  <r>
    <x v="9"/>
    <n v="5.6130000000000004"/>
  </r>
  <r>
    <x v="11"/>
    <n v="5.5640000000000001"/>
  </r>
  <r>
    <x v="4"/>
    <n v="5.5750000000000002"/>
  </r>
  <r>
    <x v="5"/>
    <n v="5.593"/>
  </r>
  <r>
    <x v="6"/>
    <n v="5.6369999999999996"/>
  </r>
  <r>
    <x v="7"/>
    <n v="5.6210000000000004"/>
  </r>
  <r>
    <x v="0"/>
    <n v="5.6429999999999998"/>
  </r>
  <r>
    <x v="1"/>
    <n v="5.6420000000000003"/>
  </r>
  <r>
    <x v="2"/>
    <n v="5.6459999999999999"/>
  </r>
  <r>
    <x v="3"/>
    <n v="5.57"/>
  </r>
  <r>
    <x v="8"/>
    <n v="5.6369999999999996"/>
  </r>
  <r>
    <x v="9"/>
    <n v="5.577"/>
  </r>
  <r>
    <x v="10"/>
    <n v="5.6639999999999997"/>
  </r>
  <r>
    <x v="11"/>
    <n v="5.65"/>
  </r>
  <r>
    <x v="4"/>
    <n v="5.532"/>
  </r>
  <r>
    <x v="5"/>
    <n v="5.5819999999999999"/>
  </r>
  <r>
    <x v="6"/>
    <n v="5.6230000000000002"/>
  </r>
  <r>
    <x v="7"/>
    <n v="5.657"/>
  </r>
  <r>
    <x v="0"/>
    <n v="5.6669999999999998"/>
  </r>
  <r>
    <x v="1"/>
    <n v="5.6909999999999998"/>
  </r>
  <r>
    <x v="2"/>
    <n v="5.74"/>
  </r>
  <r>
    <x v="3"/>
    <n v="5.7919999999999998"/>
  </r>
  <r>
    <x v="8"/>
    <n v="5.5970000000000004"/>
  </r>
  <r>
    <x v="9"/>
    <n v="5.5119999999999996"/>
  </r>
  <r>
    <x v="10"/>
    <n v="5.5339999999999998"/>
  </r>
  <r>
    <x v="11"/>
    <n v="5.5090000000000003"/>
  </r>
  <r>
    <x v="4"/>
    <n v="5.5339999999999998"/>
  </r>
  <r>
    <x v="5"/>
    <n v="5.5880000000000001"/>
  </r>
  <r>
    <x v="6"/>
    <n v="5.65"/>
  </r>
  <r>
    <x v="7"/>
    <n v="5.6740000000000004"/>
  </r>
  <r>
    <x v="0"/>
    <n v="5.7140000000000004"/>
  </r>
  <r>
    <x v="1"/>
    <n v="5.657"/>
  </r>
  <r>
    <x v="2"/>
    <n v="5.6639999999999997"/>
  </r>
  <r>
    <x v="3"/>
    <n v="5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5:D19" firstHeaderRow="1" firstDataRow="2" firstDataCol="1"/>
  <pivotFields count="2">
    <pivotField axis="axisRow" showAll="0">
      <items count="13">
        <item x="8"/>
        <item x="9"/>
        <item x="10"/>
        <item x="11"/>
        <item x="4"/>
        <item x="5"/>
        <item x="6"/>
        <item x="7"/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NOAA MSL Raw (m, STND)" fld="1" subtotal="average" baseField="0" baseItem="0"/>
    <dataField name="Count of NOAA MSL Raw (m, STND)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idesandcurrents.noaa.gov/station_info.shtml?stn=9418767+NORTH+SPIT,+HUMBOLDT+BAY,+CA" TargetMode="External"/><Relationship Id="rId2" Type="http://schemas.openxmlformats.org/officeDocument/2006/relationships/hyperlink" Target="http://www.ngs.noaa.gov/cgi-bin/ngs_opsd.prl?PID=LV0361&amp;EPOCH=1983-2001" TargetMode="External"/><Relationship Id="rId1" Type="http://schemas.openxmlformats.org/officeDocument/2006/relationships/hyperlink" Target="http://tidesandcurrents.noaa.gov/station_info.shtml?stn=9418767+NORTH+SPIT,+HUMBOLDT+BAY,+CA" TargetMode="External"/><Relationship Id="rId4" Type="http://schemas.openxmlformats.org/officeDocument/2006/relationships/hyperlink" Target="http://www.ngs.noaa.gov/cgi-bin/ngs_opsd.prl?PID=LV0361&amp;EPOCH=1960-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5"/>
  <sheetViews>
    <sheetView workbookViewId="0">
      <selection activeCell="O4" sqref="O4"/>
    </sheetView>
  </sheetViews>
  <sheetFormatPr defaultRowHeight="15"/>
  <cols>
    <col min="1" max="1" width="8.28515625" customWidth="1"/>
    <col min="4" max="4" width="10.42578125" customWidth="1"/>
    <col min="6" max="10" width="12" customWidth="1"/>
    <col min="11" max="14" width="11.7109375" customWidth="1"/>
  </cols>
  <sheetData>
    <row r="2" spans="2:16">
      <c r="B2" s="5" t="s">
        <v>98</v>
      </c>
      <c r="F2" s="5"/>
      <c r="G2" s="11" t="s">
        <v>51</v>
      </c>
      <c r="H2" s="12"/>
      <c r="J2" s="5" t="s">
        <v>18</v>
      </c>
    </row>
    <row r="3" spans="2:16">
      <c r="B3" t="s">
        <v>4</v>
      </c>
      <c r="J3" s="6" t="s">
        <v>26</v>
      </c>
      <c r="K3">
        <v>5.5620000000000003</v>
      </c>
    </row>
    <row r="4" spans="2:16">
      <c r="B4" t="s">
        <v>97</v>
      </c>
      <c r="F4" s="15"/>
      <c r="I4" s="7"/>
      <c r="J4" s="6" t="s">
        <v>23</v>
      </c>
      <c r="K4" s="8">
        <f>AVERAGE(K11:K915)</f>
        <v>5.572750582750583</v>
      </c>
    </row>
    <row r="5" spans="2:16">
      <c r="J5" s="6" t="s">
        <v>29</v>
      </c>
      <c r="K5" s="8">
        <f>AVERAGE(K69:K296)</f>
        <v>5.5622587719298231</v>
      </c>
      <c r="L5" s="8" t="s">
        <v>54</v>
      </c>
    </row>
    <row r="6" spans="2:16">
      <c r="D6" s="6" t="s">
        <v>17</v>
      </c>
      <c r="E6">
        <v>0.5</v>
      </c>
    </row>
    <row r="7" spans="2:16">
      <c r="M7" s="8"/>
      <c r="N7" s="8"/>
      <c r="O7" s="8"/>
      <c r="P7" s="8"/>
    </row>
    <row r="8" spans="2:16">
      <c r="C8" t="s">
        <v>55</v>
      </c>
      <c r="D8" s="8">
        <f>MIN(D11:D915)</f>
        <v>5.3579999999999997</v>
      </c>
      <c r="K8" s="8">
        <f t="shared" ref="K8:N8" si="0">MIN(K11:K915)</f>
        <v>5.3579999999999997</v>
      </c>
      <c r="L8" s="8">
        <f t="shared" si="0"/>
        <v>-0.2076857142857147</v>
      </c>
      <c r="M8" s="9">
        <f t="shared" si="0"/>
        <v>5358</v>
      </c>
      <c r="N8" s="9">
        <f t="shared" si="0"/>
        <v>-207.68571428571471</v>
      </c>
      <c r="O8" s="8"/>
      <c r="P8" s="8"/>
    </row>
    <row r="9" spans="2:16">
      <c r="C9" t="s">
        <v>56</v>
      </c>
      <c r="D9" s="8">
        <f>MAX(D11:D915)</f>
        <v>5.9029999999999996</v>
      </c>
      <c r="K9" s="8">
        <f t="shared" ref="K9:N9" si="1">MAX(K11:K915)</f>
        <v>5.9029999999999996</v>
      </c>
      <c r="L9" s="8">
        <f t="shared" si="1"/>
        <v>0.27631428571428529</v>
      </c>
      <c r="M9" s="9">
        <f t="shared" si="1"/>
        <v>5903</v>
      </c>
      <c r="N9" s="9">
        <f t="shared" si="1"/>
        <v>276.31428571428529</v>
      </c>
      <c r="O9" s="8"/>
      <c r="P9" s="8"/>
    </row>
    <row r="10" spans="2:16" ht="95.25" customHeight="1">
      <c r="B10" s="10" t="s">
        <v>0</v>
      </c>
      <c r="C10" s="10" t="s">
        <v>1</v>
      </c>
      <c r="D10" s="10" t="s">
        <v>24</v>
      </c>
      <c r="E10" s="10" t="s">
        <v>16</v>
      </c>
      <c r="F10" s="10" t="s">
        <v>20</v>
      </c>
      <c r="G10" s="10" t="s">
        <v>52</v>
      </c>
      <c r="H10" s="10" t="s">
        <v>22</v>
      </c>
      <c r="I10" s="10" t="s">
        <v>21</v>
      </c>
      <c r="J10" s="10" t="s">
        <v>19</v>
      </c>
      <c r="K10" s="10" t="s">
        <v>25</v>
      </c>
      <c r="L10" s="10" t="s">
        <v>99</v>
      </c>
      <c r="M10" s="10" t="s">
        <v>53</v>
      </c>
      <c r="N10" s="10" t="s">
        <v>100</v>
      </c>
      <c r="O10" s="10" t="s">
        <v>101</v>
      </c>
      <c r="P10" s="10"/>
    </row>
    <row r="11" spans="2:16">
      <c r="B11">
        <v>1977</v>
      </c>
      <c r="C11">
        <v>9</v>
      </c>
      <c r="D11">
        <v>5.5289999999999999</v>
      </c>
      <c r="E11">
        <f t="shared" ref="E11" si="2">B11+(C11-$E$6)/12</f>
        <v>1977.7083333333333</v>
      </c>
      <c r="F11" s="9">
        <f>DATE(B11,C11+1,1)</f>
        <v>28399</v>
      </c>
      <c r="G11" s="9">
        <f>DATE(B11,C11,1)</f>
        <v>28369</v>
      </c>
      <c r="H11" s="9">
        <f>F11-G11</f>
        <v>30</v>
      </c>
      <c r="I11" s="9">
        <f>H11/2</f>
        <v>15</v>
      </c>
      <c r="J11" s="9">
        <f>G11+I11</f>
        <v>28384</v>
      </c>
      <c r="K11" s="8">
        <f>D11</f>
        <v>5.5289999999999999</v>
      </c>
      <c r="L11" s="8">
        <f>K11-$O11</f>
        <v>-7.0540540540543262E-2</v>
      </c>
      <c r="M11" s="16">
        <f>K11*1000</f>
        <v>5529</v>
      </c>
      <c r="N11" s="16">
        <f>L11*1000</f>
        <v>-70.540540540543262</v>
      </c>
      <c r="O11" s="8">
        <f>VLOOKUP(C11,SeasonalCycle_PivTab!$B$22:$C$33,2,FALSE)</f>
        <v>5.5995405405405432</v>
      </c>
    </row>
    <row r="12" spans="2:16">
      <c r="B12">
        <v>1977</v>
      </c>
      <c r="C12">
        <v>10</v>
      </c>
      <c r="D12">
        <v>5.5229999999999997</v>
      </c>
      <c r="E12">
        <f t="shared" ref="E12:E75" si="3">B12+(C12-$E$6)/12</f>
        <v>1977.7916666666667</v>
      </c>
      <c r="F12" s="9">
        <f t="shared" ref="F12:F75" si="4">DATE(B12,C12+1,1)</f>
        <v>28430</v>
      </c>
      <c r="G12" s="9">
        <f t="shared" ref="G12:G75" si="5">DATE(B12,C12,1)</f>
        <v>28399</v>
      </c>
      <c r="H12" s="9">
        <f t="shared" ref="H12:H75" si="6">F12-G12</f>
        <v>31</v>
      </c>
      <c r="I12" s="9">
        <f t="shared" ref="I12:I75" si="7">H12/2</f>
        <v>15.5</v>
      </c>
      <c r="J12" s="9">
        <f t="shared" ref="J12:J75" si="8">G12+I12</f>
        <v>28414.5</v>
      </c>
      <c r="K12" s="8">
        <f t="shared" ref="K12:K75" si="9">D12</f>
        <v>5.5229999999999997</v>
      </c>
      <c r="L12" s="8">
        <f t="shared" ref="L12:L75" si="10">K12-$O12</f>
        <v>-6.6805555555557561E-2</v>
      </c>
      <c r="M12" s="16">
        <f t="shared" ref="M12:M75" si="11">K12*1000</f>
        <v>5523</v>
      </c>
      <c r="N12" s="16">
        <f t="shared" ref="N12:N75" si="12">L12*1000</f>
        <v>-66.805555555557561</v>
      </c>
      <c r="O12" s="8">
        <f>VLOOKUP(C12,SeasonalCycle_PivTab!$B$22:$C$33,2,FALSE)</f>
        <v>5.5898055555555572</v>
      </c>
    </row>
    <row r="13" spans="2:16">
      <c r="B13">
        <v>1977</v>
      </c>
      <c r="C13">
        <v>11</v>
      </c>
      <c r="D13">
        <v>5.48</v>
      </c>
      <c r="E13">
        <f t="shared" si="3"/>
        <v>1977.875</v>
      </c>
      <c r="F13" s="9">
        <f t="shared" si="4"/>
        <v>28460</v>
      </c>
      <c r="G13" s="9">
        <f t="shared" si="5"/>
        <v>28430</v>
      </c>
      <c r="H13" s="9">
        <f t="shared" si="6"/>
        <v>30</v>
      </c>
      <c r="I13" s="9">
        <f t="shared" si="7"/>
        <v>15</v>
      </c>
      <c r="J13" s="9">
        <f t="shared" si="8"/>
        <v>28445</v>
      </c>
      <c r="K13" s="8">
        <f t="shared" si="9"/>
        <v>5.48</v>
      </c>
      <c r="L13" s="8">
        <f t="shared" si="10"/>
        <v>-0.12311111111110939</v>
      </c>
      <c r="M13" s="16">
        <f t="shared" si="11"/>
        <v>5480</v>
      </c>
      <c r="N13" s="16">
        <f t="shared" si="12"/>
        <v>-123.11111111110939</v>
      </c>
      <c r="O13" s="8">
        <f>VLOOKUP(C13,SeasonalCycle_PivTab!$B$22:$C$33,2,FALSE)</f>
        <v>5.6031111111111098</v>
      </c>
    </row>
    <row r="14" spans="2:16">
      <c r="B14">
        <v>1977</v>
      </c>
      <c r="C14">
        <v>12</v>
      </c>
      <c r="D14">
        <v>5.6420000000000003</v>
      </c>
      <c r="E14">
        <f t="shared" si="3"/>
        <v>1977.9583333333333</v>
      </c>
      <c r="F14" s="9">
        <f t="shared" si="4"/>
        <v>28491</v>
      </c>
      <c r="G14" s="9">
        <f t="shared" si="5"/>
        <v>28460</v>
      </c>
      <c r="H14" s="9">
        <f t="shared" si="6"/>
        <v>31</v>
      </c>
      <c r="I14" s="9">
        <f t="shared" si="7"/>
        <v>15.5</v>
      </c>
      <c r="J14" s="9">
        <f t="shared" si="8"/>
        <v>28475.5</v>
      </c>
      <c r="K14" s="8">
        <f t="shared" si="9"/>
        <v>5.6420000000000003</v>
      </c>
      <c r="L14" s="8">
        <f t="shared" si="10"/>
        <v>7.8648648648647068E-3</v>
      </c>
      <c r="M14" s="16">
        <f t="shared" si="11"/>
        <v>5642</v>
      </c>
      <c r="N14" s="16">
        <f t="shared" si="12"/>
        <v>7.8648648648647068</v>
      </c>
      <c r="O14" s="8">
        <f>VLOOKUP(C14,SeasonalCycle_PivTab!$B$22:$C$33,2,FALSE)</f>
        <v>5.6341351351351356</v>
      </c>
    </row>
    <row r="15" spans="2:16">
      <c r="B15">
        <v>1978</v>
      </c>
      <c r="C15">
        <v>5</v>
      </c>
      <c r="D15">
        <v>5.3609999999999998</v>
      </c>
      <c r="E15">
        <f t="shared" si="3"/>
        <v>1978.375</v>
      </c>
      <c r="F15" s="9">
        <f t="shared" si="4"/>
        <v>28642</v>
      </c>
      <c r="G15" s="9">
        <f t="shared" si="5"/>
        <v>28611</v>
      </c>
      <c r="H15" s="9">
        <f t="shared" si="6"/>
        <v>31</v>
      </c>
      <c r="I15" s="9">
        <f t="shared" si="7"/>
        <v>15.5</v>
      </c>
      <c r="J15" s="9">
        <f t="shared" si="8"/>
        <v>28626.5</v>
      </c>
      <c r="K15" s="8">
        <f t="shared" si="9"/>
        <v>5.3609999999999998</v>
      </c>
      <c r="L15" s="8">
        <f t="shared" si="10"/>
        <v>-0.12302777777777774</v>
      </c>
      <c r="M15" s="16">
        <f t="shared" si="11"/>
        <v>5361</v>
      </c>
      <c r="N15" s="16">
        <f t="shared" si="12"/>
        <v>-123.02777777777774</v>
      </c>
      <c r="O15" s="8">
        <f>VLOOKUP(C15,SeasonalCycle_PivTab!$B$22:$C$33,2,FALSE)</f>
        <v>5.4840277777777775</v>
      </c>
    </row>
    <row r="16" spans="2:16">
      <c r="B16">
        <v>1978</v>
      </c>
      <c r="C16">
        <v>6</v>
      </c>
      <c r="D16">
        <v>5.3739999999999997</v>
      </c>
      <c r="E16">
        <f t="shared" si="3"/>
        <v>1978.4583333333333</v>
      </c>
      <c r="F16" s="9">
        <f t="shared" si="4"/>
        <v>28672</v>
      </c>
      <c r="G16" s="9">
        <f t="shared" si="5"/>
        <v>28642</v>
      </c>
      <c r="H16" s="9">
        <f t="shared" si="6"/>
        <v>30</v>
      </c>
      <c r="I16" s="9">
        <f t="shared" si="7"/>
        <v>15</v>
      </c>
      <c r="J16" s="9">
        <f t="shared" si="8"/>
        <v>28657</v>
      </c>
      <c r="K16" s="8">
        <f t="shared" si="9"/>
        <v>5.3739999999999997</v>
      </c>
      <c r="L16" s="8">
        <f t="shared" si="10"/>
        <v>-0.1281666666666661</v>
      </c>
      <c r="M16" s="16">
        <f t="shared" si="11"/>
        <v>5374</v>
      </c>
      <c r="N16" s="16">
        <f t="shared" si="12"/>
        <v>-128.16666666666609</v>
      </c>
      <c r="O16" s="8">
        <f>VLOOKUP(C16,SeasonalCycle_PivTab!$B$22:$C$33,2,FALSE)</f>
        <v>5.5021666666666658</v>
      </c>
    </row>
    <row r="17" spans="2:15">
      <c r="B17">
        <v>1978</v>
      </c>
      <c r="C17">
        <v>7</v>
      </c>
      <c r="D17">
        <v>5.4039999999999999</v>
      </c>
      <c r="E17">
        <f t="shared" si="3"/>
        <v>1978.5416666666667</v>
      </c>
      <c r="F17" s="9">
        <f t="shared" si="4"/>
        <v>28703</v>
      </c>
      <c r="G17" s="9">
        <f t="shared" si="5"/>
        <v>28672</v>
      </c>
      <c r="H17" s="9">
        <f t="shared" si="6"/>
        <v>31</v>
      </c>
      <c r="I17" s="9">
        <f t="shared" si="7"/>
        <v>15.5</v>
      </c>
      <c r="J17" s="9">
        <f t="shared" si="8"/>
        <v>28687.5</v>
      </c>
      <c r="K17" s="8">
        <f t="shared" si="9"/>
        <v>5.4039999999999999</v>
      </c>
      <c r="L17" s="8">
        <f t="shared" si="10"/>
        <v>-0.14488888888888951</v>
      </c>
      <c r="M17" s="16">
        <f t="shared" si="11"/>
        <v>5404</v>
      </c>
      <c r="N17" s="16">
        <f t="shared" si="12"/>
        <v>-144.88888888888951</v>
      </c>
      <c r="O17" s="8">
        <f>VLOOKUP(C17,SeasonalCycle_PivTab!$B$22:$C$33,2,FALSE)</f>
        <v>5.5488888888888894</v>
      </c>
    </row>
    <row r="18" spans="2:15">
      <c r="B18">
        <v>1978</v>
      </c>
      <c r="C18">
        <v>8</v>
      </c>
      <c r="D18">
        <v>5.4530000000000003</v>
      </c>
      <c r="E18">
        <f t="shared" si="3"/>
        <v>1978.625</v>
      </c>
      <c r="F18" s="9">
        <f t="shared" si="4"/>
        <v>28734</v>
      </c>
      <c r="G18" s="9">
        <f t="shared" si="5"/>
        <v>28703</v>
      </c>
      <c r="H18" s="9">
        <f t="shared" si="6"/>
        <v>31</v>
      </c>
      <c r="I18" s="9">
        <f t="shared" si="7"/>
        <v>15.5</v>
      </c>
      <c r="J18" s="9">
        <f t="shared" si="8"/>
        <v>28718.5</v>
      </c>
      <c r="K18" s="8">
        <f t="shared" si="9"/>
        <v>5.4530000000000003</v>
      </c>
      <c r="L18" s="8">
        <f t="shared" si="10"/>
        <v>-0.12416666666666742</v>
      </c>
      <c r="M18" s="16">
        <f t="shared" si="11"/>
        <v>5453</v>
      </c>
      <c r="N18" s="16">
        <f t="shared" si="12"/>
        <v>-124.16666666666742</v>
      </c>
      <c r="O18" s="8">
        <f>VLOOKUP(C18,SeasonalCycle_PivTab!$B$22:$C$33,2,FALSE)</f>
        <v>5.5771666666666677</v>
      </c>
    </row>
    <row r="19" spans="2:15">
      <c r="B19">
        <v>1978</v>
      </c>
      <c r="C19">
        <v>9</v>
      </c>
      <c r="D19">
        <v>5.4770000000000003</v>
      </c>
      <c r="E19">
        <f t="shared" si="3"/>
        <v>1978.7083333333333</v>
      </c>
      <c r="F19" s="9">
        <f t="shared" si="4"/>
        <v>28764</v>
      </c>
      <c r="G19" s="9">
        <f t="shared" si="5"/>
        <v>28734</v>
      </c>
      <c r="H19" s="9">
        <f t="shared" si="6"/>
        <v>30</v>
      </c>
      <c r="I19" s="9">
        <f t="shared" si="7"/>
        <v>15</v>
      </c>
      <c r="J19" s="9">
        <f t="shared" si="8"/>
        <v>28749</v>
      </c>
      <c r="K19" s="8">
        <f t="shared" si="9"/>
        <v>5.4770000000000003</v>
      </c>
      <c r="L19" s="8">
        <f t="shared" si="10"/>
        <v>-0.12254054054054286</v>
      </c>
      <c r="M19" s="16">
        <f t="shared" si="11"/>
        <v>5477</v>
      </c>
      <c r="N19" s="16">
        <f t="shared" si="12"/>
        <v>-122.54054054054286</v>
      </c>
      <c r="O19" s="8">
        <f>VLOOKUP(C19,SeasonalCycle_PivTab!$B$22:$C$33,2,FALSE)</f>
        <v>5.5995405405405432</v>
      </c>
    </row>
    <row r="20" spans="2:15">
      <c r="B20">
        <v>1978</v>
      </c>
      <c r="C20">
        <v>12</v>
      </c>
      <c r="D20">
        <v>5.4589999999999996</v>
      </c>
      <c r="E20">
        <f t="shared" si="3"/>
        <v>1978.9583333333333</v>
      </c>
      <c r="F20" s="9">
        <f t="shared" si="4"/>
        <v>28856</v>
      </c>
      <c r="G20" s="9">
        <f t="shared" si="5"/>
        <v>28825</v>
      </c>
      <c r="H20" s="9">
        <f t="shared" si="6"/>
        <v>31</v>
      </c>
      <c r="I20" s="9">
        <f t="shared" si="7"/>
        <v>15.5</v>
      </c>
      <c r="J20" s="9">
        <f t="shared" si="8"/>
        <v>28840.5</v>
      </c>
      <c r="K20" s="8">
        <f t="shared" si="9"/>
        <v>5.4589999999999996</v>
      </c>
      <c r="L20" s="8">
        <f t="shared" si="10"/>
        <v>-0.17513513513513601</v>
      </c>
      <c r="M20" s="16">
        <f t="shared" si="11"/>
        <v>5459</v>
      </c>
      <c r="N20" s="16">
        <f t="shared" si="12"/>
        <v>-175.13513513513601</v>
      </c>
      <c r="O20" s="8">
        <f>VLOOKUP(C20,SeasonalCycle_PivTab!$B$22:$C$33,2,FALSE)</f>
        <v>5.6341351351351356</v>
      </c>
    </row>
    <row r="21" spans="2:15">
      <c r="B21">
        <v>1979</v>
      </c>
      <c r="C21">
        <v>1</v>
      </c>
      <c r="D21">
        <v>5.5750000000000002</v>
      </c>
      <c r="E21">
        <f t="shared" si="3"/>
        <v>1979.0416666666667</v>
      </c>
      <c r="F21" s="9">
        <f t="shared" si="4"/>
        <v>28887</v>
      </c>
      <c r="G21" s="9">
        <f t="shared" si="5"/>
        <v>28856</v>
      </c>
      <c r="H21" s="9">
        <f t="shared" si="6"/>
        <v>31</v>
      </c>
      <c r="I21" s="9">
        <f t="shared" si="7"/>
        <v>15.5</v>
      </c>
      <c r="J21" s="9">
        <f t="shared" si="8"/>
        <v>28871.5</v>
      </c>
      <c r="K21" s="8">
        <f t="shared" si="9"/>
        <v>5.5750000000000002</v>
      </c>
      <c r="L21" s="8">
        <f t="shared" si="10"/>
        <v>-6.6485714285713371E-2</v>
      </c>
      <c r="M21" s="16">
        <f t="shared" si="11"/>
        <v>5575</v>
      </c>
      <c r="N21" s="16">
        <f t="shared" si="12"/>
        <v>-66.485714285713371</v>
      </c>
      <c r="O21" s="8">
        <f>VLOOKUP(C21,SeasonalCycle_PivTab!$B$22:$C$33,2,FALSE)</f>
        <v>5.6414857142857135</v>
      </c>
    </row>
    <row r="22" spans="2:15">
      <c r="B22">
        <v>1979</v>
      </c>
      <c r="C22">
        <v>2</v>
      </c>
      <c r="D22">
        <v>5.5570000000000004</v>
      </c>
      <c r="E22">
        <f t="shared" si="3"/>
        <v>1979.125</v>
      </c>
      <c r="F22" s="9">
        <f t="shared" si="4"/>
        <v>28915</v>
      </c>
      <c r="G22" s="9">
        <f t="shared" si="5"/>
        <v>28887</v>
      </c>
      <c r="H22" s="9">
        <f t="shared" si="6"/>
        <v>28</v>
      </c>
      <c r="I22" s="9">
        <f t="shared" si="7"/>
        <v>14</v>
      </c>
      <c r="J22" s="9">
        <f t="shared" si="8"/>
        <v>28901</v>
      </c>
      <c r="K22" s="8">
        <f t="shared" si="9"/>
        <v>5.5570000000000004</v>
      </c>
      <c r="L22" s="8">
        <f t="shared" si="10"/>
        <v>-6.9685714285713907E-2</v>
      </c>
      <c r="M22" s="16">
        <f t="shared" si="11"/>
        <v>5557</v>
      </c>
      <c r="N22" s="16">
        <f t="shared" si="12"/>
        <v>-69.685714285713914</v>
      </c>
      <c r="O22" s="8">
        <f>VLOOKUP(C22,SeasonalCycle_PivTab!$B$22:$C$33,2,FALSE)</f>
        <v>5.6266857142857143</v>
      </c>
    </row>
    <row r="23" spans="2:15">
      <c r="B23">
        <v>1979</v>
      </c>
      <c r="C23">
        <v>3</v>
      </c>
      <c r="D23">
        <v>5.492</v>
      </c>
      <c r="E23">
        <f t="shared" si="3"/>
        <v>1979.2083333333333</v>
      </c>
      <c r="F23" s="9">
        <f t="shared" si="4"/>
        <v>28946</v>
      </c>
      <c r="G23" s="9">
        <f t="shared" si="5"/>
        <v>28915</v>
      </c>
      <c r="H23" s="9">
        <f t="shared" si="6"/>
        <v>31</v>
      </c>
      <c r="I23" s="9">
        <f t="shared" si="7"/>
        <v>15.5</v>
      </c>
      <c r="J23" s="9">
        <f t="shared" si="8"/>
        <v>28930.5</v>
      </c>
      <c r="K23" s="8">
        <f t="shared" si="9"/>
        <v>5.492</v>
      </c>
      <c r="L23" s="8">
        <f t="shared" si="10"/>
        <v>-7.3176470588234288E-2</v>
      </c>
      <c r="M23" s="16">
        <f t="shared" si="11"/>
        <v>5492</v>
      </c>
      <c r="N23" s="16">
        <f t="shared" si="12"/>
        <v>-73.176470588234281</v>
      </c>
      <c r="O23" s="8">
        <f>VLOOKUP(C23,SeasonalCycle_PivTab!$B$22:$C$33,2,FALSE)</f>
        <v>5.5651764705882343</v>
      </c>
    </row>
    <row r="24" spans="2:15">
      <c r="B24">
        <v>1979</v>
      </c>
      <c r="C24">
        <v>4</v>
      </c>
      <c r="D24">
        <v>5.4249999999999998</v>
      </c>
      <c r="E24">
        <f t="shared" si="3"/>
        <v>1979.2916666666667</v>
      </c>
      <c r="F24" s="9">
        <f t="shared" si="4"/>
        <v>28976</v>
      </c>
      <c r="G24" s="9">
        <f t="shared" si="5"/>
        <v>28946</v>
      </c>
      <c r="H24" s="9">
        <f t="shared" si="6"/>
        <v>30</v>
      </c>
      <c r="I24" s="9">
        <f t="shared" si="7"/>
        <v>15</v>
      </c>
      <c r="J24" s="9">
        <f t="shared" si="8"/>
        <v>28961</v>
      </c>
      <c r="K24" s="8">
        <f t="shared" si="9"/>
        <v>5.4249999999999998</v>
      </c>
      <c r="L24" s="8">
        <f t="shared" si="10"/>
        <v>-7.4314285714286221E-2</v>
      </c>
      <c r="M24" s="16">
        <f t="shared" si="11"/>
        <v>5425</v>
      </c>
      <c r="N24" s="16">
        <f t="shared" si="12"/>
        <v>-74.314285714286228</v>
      </c>
      <c r="O24" s="8">
        <f>VLOOKUP(C24,SeasonalCycle_PivTab!$B$22:$C$33,2,FALSE)</f>
        <v>5.499314285714286</v>
      </c>
    </row>
    <row r="25" spans="2:15">
      <c r="B25">
        <v>1979</v>
      </c>
      <c r="C25">
        <v>5</v>
      </c>
      <c r="D25">
        <v>5.3680000000000003</v>
      </c>
      <c r="E25">
        <f t="shared" si="3"/>
        <v>1979.375</v>
      </c>
      <c r="F25" s="9">
        <f t="shared" si="4"/>
        <v>29007</v>
      </c>
      <c r="G25" s="9">
        <f t="shared" si="5"/>
        <v>28976</v>
      </c>
      <c r="H25" s="9">
        <f t="shared" si="6"/>
        <v>31</v>
      </c>
      <c r="I25" s="9">
        <f t="shared" si="7"/>
        <v>15.5</v>
      </c>
      <c r="J25" s="9">
        <f t="shared" si="8"/>
        <v>28991.5</v>
      </c>
      <c r="K25" s="8">
        <f t="shared" si="9"/>
        <v>5.3680000000000003</v>
      </c>
      <c r="L25" s="8">
        <f t="shared" si="10"/>
        <v>-0.11602777777777717</v>
      </c>
      <c r="M25" s="16">
        <f t="shared" si="11"/>
        <v>5368</v>
      </c>
      <c r="N25" s="16">
        <f t="shared" si="12"/>
        <v>-116.02777777777717</v>
      </c>
      <c r="O25" s="8">
        <f>VLOOKUP(C25,SeasonalCycle_PivTab!$B$22:$C$33,2,FALSE)</f>
        <v>5.4840277777777775</v>
      </c>
    </row>
    <row r="26" spans="2:15">
      <c r="B26">
        <v>1979</v>
      </c>
      <c r="C26">
        <v>6</v>
      </c>
      <c r="D26">
        <v>5.3579999999999997</v>
      </c>
      <c r="E26">
        <f t="shared" si="3"/>
        <v>1979.4583333333333</v>
      </c>
      <c r="F26" s="9">
        <f t="shared" si="4"/>
        <v>29037</v>
      </c>
      <c r="G26" s="9">
        <f t="shared" si="5"/>
        <v>29007</v>
      </c>
      <c r="H26" s="9">
        <f t="shared" si="6"/>
        <v>30</v>
      </c>
      <c r="I26" s="9">
        <f t="shared" si="7"/>
        <v>15</v>
      </c>
      <c r="J26" s="9">
        <f t="shared" si="8"/>
        <v>29022</v>
      </c>
      <c r="K26" s="8">
        <f t="shared" si="9"/>
        <v>5.3579999999999997</v>
      </c>
      <c r="L26" s="8">
        <f t="shared" si="10"/>
        <v>-0.14416666666666611</v>
      </c>
      <c r="M26" s="16">
        <f t="shared" si="11"/>
        <v>5358</v>
      </c>
      <c r="N26" s="16">
        <f t="shared" si="12"/>
        <v>-144.16666666666612</v>
      </c>
      <c r="O26" s="8">
        <f>VLOOKUP(C26,SeasonalCycle_PivTab!$B$22:$C$33,2,FALSE)</f>
        <v>5.5021666666666658</v>
      </c>
    </row>
    <row r="27" spans="2:15">
      <c r="B27">
        <v>1979</v>
      </c>
      <c r="C27">
        <v>7</v>
      </c>
      <c r="D27">
        <v>5.444</v>
      </c>
      <c r="E27">
        <f t="shared" si="3"/>
        <v>1979.5416666666667</v>
      </c>
      <c r="F27" s="9">
        <f t="shared" si="4"/>
        <v>29068</v>
      </c>
      <c r="G27" s="9">
        <f t="shared" si="5"/>
        <v>29037</v>
      </c>
      <c r="H27" s="9">
        <f t="shared" si="6"/>
        <v>31</v>
      </c>
      <c r="I27" s="9">
        <f t="shared" si="7"/>
        <v>15.5</v>
      </c>
      <c r="J27" s="9">
        <f t="shared" si="8"/>
        <v>29052.5</v>
      </c>
      <c r="K27" s="8">
        <f t="shared" si="9"/>
        <v>5.444</v>
      </c>
      <c r="L27" s="8">
        <f t="shared" si="10"/>
        <v>-0.10488888888888948</v>
      </c>
      <c r="M27" s="16">
        <f t="shared" si="11"/>
        <v>5444</v>
      </c>
      <c r="N27" s="16">
        <f t="shared" si="12"/>
        <v>-104.88888888888948</v>
      </c>
      <c r="O27" s="8">
        <f>VLOOKUP(C27,SeasonalCycle_PivTab!$B$22:$C$33,2,FALSE)</f>
        <v>5.5488888888888894</v>
      </c>
    </row>
    <row r="28" spans="2:15">
      <c r="B28">
        <v>1979</v>
      </c>
      <c r="C28">
        <v>8</v>
      </c>
      <c r="D28">
        <v>5.4710000000000001</v>
      </c>
      <c r="E28">
        <f t="shared" si="3"/>
        <v>1979.625</v>
      </c>
      <c r="F28" s="9">
        <f t="shared" si="4"/>
        <v>29099</v>
      </c>
      <c r="G28" s="9">
        <f t="shared" si="5"/>
        <v>29068</v>
      </c>
      <c r="H28" s="9">
        <f t="shared" si="6"/>
        <v>31</v>
      </c>
      <c r="I28" s="9">
        <f t="shared" si="7"/>
        <v>15.5</v>
      </c>
      <c r="J28" s="9">
        <f t="shared" si="8"/>
        <v>29083.5</v>
      </c>
      <c r="K28" s="8">
        <f t="shared" si="9"/>
        <v>5.4710000000000001</v>
      </c>
      <c r="L28" s="8">
        <f t="shared" si="10"/>
        <v>-0.10616666666666763</v>
      </c>
      <c r="M28" s="16">
        <f t="shared" si="11"/>
        <v>5471</v>
      </c>
      <c r="N28" s="16">
        <f t="shared" si="12"/>
        <v>-106.16666666666762</v>
      </c>
      <c r="O28" s="8">
        <f>VLOOKUP(C28,SeasonalCycle_PivTab!$B$22:$C$33,2,FALSE)</f>
        <v>5.5771666666666677</v>
      </c>
    </row>
    <row r="29" spans="2:15">
      <c r="B29">
        <v>1979</v>
      </c>
      <c r="C29">
        <v>9</v>
      </c>
      <c r="D29">
        <v>5.5350000000000001</v>
      </c>
      <c r="E29">
        <f t="shared" si="3"/>
        <v>1979.7083333333333</v>
      </c>
      <c r="F29" s="9">
        <f t="shared" si="4"/>
        <v>29129</v>
      </c>
      <c r="G29" s="9">
        <f t="shared" si="5"/>
        <v>29099</v>
      </c>
      <c r="H29" s="9">
        <f t="shared" si="6"/>
        <v>30</v>
      </c>
      <c r="I29" s="9">
        <f t="shared" si="7"/>
        <v>15</v>
      </c>
      <c r="J29" s="9">
        <f t="shared" si="8"/>
        <v>29114</v>
      </c>
      <c r="K29" s="8">
        <f t="shared" si="9"/>
        <v>5.5350000000000001</v>
      </c>
      <c r="L29" s="8">
        <f t="shared" si="10"/>
        <v>-6.4540540540543034E-2</v>
      </c>
      <c r="M29" s="16">
        <f t="shared" si="11"/>
        <v>5535</v>
      </c>
      <c r="N29" s="16">
        <f t="shared" si="12"/>
        <v>-64.540540540543034</v>
      </c>
      <c r="O29" s="8">
        <f>VLOOKUP(C29,SeasonalCycle_PivTab!$B$22:$C$33,2,FALSE)</f>
        <v>5.5995405405405432</v>
      </c>
    </row>
    <row r="30" spans="2:15">
      <c r="B30">
        <v>1979</v>
      </c>
      <c r="C30">
        <v>10</v>
      </c>
      <c r="D30">
        <v>5.55</v>
      </c>
      <c r="E30">
        <f t="shared" si="3"/>
        <v>1979.7916666666667</v>
      </c>
      <c r="F30" s="9">
        <f t="shared" si="4"/>
        <v>29160</v>
      </c>
      <c r="G30" s="9">
        <f t="shared" si="5"/>
        <v>29129</v>
      </c>
      <c r="H30" s="9">
        <f t="shared" si="6"/>
        <v>31</v>
      </c>
      <c r="I30" s="9">
        <f t="shared" si="7"/>
        <v>15.5</v>
      </c>
      <c r="J30" s="9">
        <f t="shared" si="8"/>
        <v>29144.5</v>
      </c>
      <c r="K30" s="8">
        <f t="shared" si="9"/>
        <v>5.55</v>
      </c>
      <c r="L30" s="8">
        <f t="shared" si="10"/>
        <v>-3.9805555555557426E-2</v>
      </c>
      <c r="M30" s="16">
        <f t="shared" si="11"/>
        <v>5550</v>
      </c>
      <c r="N30" s="16">
        <f t="shared" si="12"/>
        <v>-39.805555555557426</v>
      </c>
      <c r="O30" s="8">
        <f>VLOOKUP(C30,SeasonalCycle_PivTab!$B$22:$C$33,2,FALSE)</f>
        <v>5.5898055555555572</v>
      </c>
    </row>
    <row r="31" spans="2:15">
      <c r="B31">
        <v>1979</v>
      </c>
      <c r="C31">
        <v>11</v>
      </c>
      <c r="D31">
        <v>5.5289999999999999</v>
      </c>
      <c r="E31">
        <f t="shared" si="3"/>
        <v>1979.875</v>
      </c>
      <c r="F31" s="9">
        <f t="shared" si="4"/>
        <v>29190</v>
      </c>
      <c r="G31" s="9">
        <f t="shared" si="5"/>
        <v>29160</v>
      </c>
      <c r="H31" s="9">
        <f t="shared" si="6"/>
        <v>30</v>
      </c>
      <c r="I31" s="9">
        <f t="shared" si="7"/>
        <v>15</v>
      </c>
      <c r="J31" s="9">
        <f t="shared" si="8"/>
        <v>29175</v>
      </c>
      <c r="K31" s="8">
        <f t="shared" si="9"/>
        <v>5.5289999999999999</v>
      </c>
      <c r="L31" s="8">
        <f t="shared" si="10"/>
        <v>-7.4111111111109906E-2</v>
      </c>
      <c r="M31" s="16">
        <f t="shared" si="11"/>
        <v>5529</v>
      </c>
      <c r="N31" s="16">
        <f t="shared" si="12"/>
        <v>-74.111111111109906</v>
      </c>
      <c r="O31" s="8">
        <f>VLOOKUP(C31,SeasonalCycle_PivTab!$B$22:$C$33,2,FALSE)</f>
        <v>5.6031111111111098</v>
      </c>
    </row>
    <row r="32" spans="2:15">
      <c r="B32">
        <v>1979</v>
      </c>
      <c r="C32">
        <v>12</v>
      </c>
      <c r="D32">
        <v>5.5659999999999998</v>
      </c>
      <c r="E32">
        <f t="shared" si="3"/>
        <v>1979.9583333333333</v>
      </c>
      <c r="F32" s="9">
        <f t="shared" si="4"/>
        <v>29221</v>
      </c>
      <c r="G32" s="9">
        <f t="shared" si="5"/>
        <v>29190</v>
      </c>
      <c r="H32" s="9">
        <f t="shared" si="6"/>
        <v>31</v>
      </c>
      <c r="I32" s="9">
        <f t="shared" si="7"/>
        <v>15.5</v>
      </c>
      <c r="J32" s="9">
        <f t="shared" si="8"/>
        <v>29205.5</v>
      </c>
      <c r="K32" s="8">
        <f t="shared" si="9"/>
        <v>5.5659999999999998</v>
      </c>
      <c r="L32" s="8">
        <f t="shared" si="10"/>
        <v>-6.8135135135135805E-2</v>
      </c>
      <c r="M32" s="16">
        <f t="shared" si="11"/>
        <v>5566</v>
      </c>
      <c r="N32" s="16">
        <f t="shared" si="12"/>
        <v>-68.135135135135812</v>
      </c>
      <c r="O32" s="8">
        <f>VLOOKUP(C32,SeasonalCycle_PivTab!$B$22:$C$33,2,FALSE)</f>
        <v>5.6341351351351356</v>
      </c>
    </row>
    <row r="33" spans="2:15">
      <c r="B33">
        <v>1980</v>
      </c>
      <c r="C33">
        <v>1</v>
      </c>
      <c r="D33">
        <v>5.6210000000000004</v>
      </c>
      <c r="E33">
        <f t="shared" si="3"/>
        <v>1980.0416666666667</v>
      </c>
      <c r="F33" s="9">
        <f t="shared" si="4"/>
        <v>29252</v>
      </c>
      <c r="G33" s="9">
        <f t="shared" si="5"/>
        <v>29221</v>
      </c>
      <c r="H33" s="9">
        <f t="shared" si="6"/>
        <v>31</v>
      </c>
      <c r="I33" s="9">
        <f t="shared" si="7"/>
        <v>15.5</v>
      </c>
      <c r="J33" s="9">
        <f t="shared" si="8"/>
        <v>29236.5</v>
      </c>
      <c r="K33" s="8">
        <f t="shared" si="9"/>
        <v>5.6210000000000004</v>
      </c>
      <c r="L33" s="8">
        <f t="shared" si="10"/>
        <v>-2.0485714285713108E-2</v>
      </c>
      <c r="M33" s="16">
        <f t="shared" si="11"/>
        <v>5621</v>
      </c>
      <c r="N33" s="16">
        <f t="shared" si="12"/>
        <v>-20.485714285713108</v>
      </c>
      <c r="O33" s="8">
        <f>VLOOKUP(C33,SeasonalCycle_PivTab!$B$22:$C$33,2,FALSE)</f>
        <v>5.6414857142857135</v>
      </c>
    </row>
    <row r="34" spans="2:15">
      <c r="B34">
        <v>1980</v>
      </c>
      <c r="C34">
        <v>2</v>
      </c>
      <c r="D34">
        <v>5.6390000000000002</v>
      </c>
      <c r="E34">
        <f t="shared" si="3"/>
        <v>1980.125</v>
      </c>
      <c r="F34" s="9">
        <f t="shared" si="4"/>
        <v>29281</v>
      </c>
      <c r="G34" s="9">
        <f t="shared" si="5"/>
        <v>29252</v>
      </c>
      <c r="H34" s="9">
        <f t="shared" si="6"/>
        <v>29</v>
      </c>
      <c r="I34" s="9">
        <f t="shared" si="7"/>
        <v>14.5</v>
      </c>
      <c r="J34" s="9">
        <f t="shared" si="8"/>
        <v>29266.5</v>
      </c>
      <c r="K34" s="8">
        <f t="shared" si="9"/>
        <v>5.6390000000000002</v>
      </c>
      <c r="L34" s="8">
        <f t="shared" si="10"/>
        <v>1.2314285714285944E-2</v>
      </c>
      <c r="M34" s="16">
        <f t="shared" si="11"/>
        <v>5639</v>
      </c>
      <c r="N34" s="16">
        <f t="shared" si="12"/>
        <v>12.314285714285944</v>
      </c>
      <c r="O34" s="8">
        <f>VLOOKUP(C34,SeasonalCycle_PivTab!$B$22:$C$33,2,FALSE)</f>
        <v>5.6266857142857143</v>
      </c>
    </row>
    <row r="35" spans="2:15">
      <c r="B35">
        <v>1980</v>
      </c>
      <c r="C35">
        <v>3</v>
      </c>
      <c r="D35">
        <v>5.444</v>
      </c>
      <c r="E35">
        <f t="shared" si="3"/>
        <v>1980.2083333333333</v>
      </c>
      <c r="F35" s="9">
        <f t="shared" si="4"/>
        <v>29312</v>
      </c>
      <c r="G35" s="9">
        <f t="shared" si="5"/>
        <v>29281</v>
      </c>
      <c r="H35" s="9">
        <f t="shared" si="6"/>
        <v>31</v>
      </c>
      <c r="I35" s="9">
        <f t="shared" si="7"/>
        <v>15.5</v>
      </c>
      <c r="J35" s="9">
        <f t="shared" si="8"/>
        <v>29296.5</v>
      </c>
      <c r="K35" s="8">
        <f t="shared" si="9"/>
        <v>5.444</v>
      </c>
      <c r="L35" s="8">
        <f t="shared" si="10"/>
        <v>-0.12117647058823433</v>
      </c>
      <c r="M35" s="16">
        <f t="shared" si="11"/>
        <v>5444</v>
      </c>
      <c r="N35" s="16">
        <f t="shared" si="12"/>
        <v>-121.17647058823434</v>
      </c>
      <c r="O35" s="8">
        <f>VLOOKUP(C35,SeasonalCycle_PivTab!$B$22:$C$33,2,FALSE)</f>
        <v>5.5651764705882343</v>
      </c>
    </row>
    <row r="36" spans="2:15">
      <c r="B36">
        <v>1980</v>
      </c>
      <c r="C36">
        <v>4</v>
      </c>
      <c r="D36">
        <v>5.3949999999999996</v>
      </c>
      <c r="E36">
        <f t="shared" si="3"/>
        <v>1980.2916666666667</v>
      </c>
      <c r="F36" s="9">
        <f t="shared" si="4"/>
        <v>29342</v>
      </c>
      <c r="G36" s="9">
        <f t="shared" si="5"/>
        <v>29312</v>
      </c>
      <c r="H36" s="9">
        <f t="shared" si="6"/>
        <v>30</v>
      </c>
      <c r="I36" s="9">
        <f t="shared" si="7"/>
        <v>15</v>
      </c>
      <c r="J36" s="9">
        <f t="shared" si="8"/>
        <v>29327</v>
      </c>
      <c r="K36" s="8">
        <f t="shared" si="9"/>
        <v>5.3949999999999996</v>
      </c>
      <c r="L36" s="8">
        <f t="shared" si="10"/>
        <v>-0.10431428571428647</v>
      </c>
      <c r="M36" s="16">
        <f t="shared" si="11"/>
        <v>5395</v>
      </c>
      <c r="N36" s="16">
        <f t="shared" si="12"/>
        <v>-104.31428571428647</v>
      </c>
      <c r="O36" s="8">
        <f>VLOOKUP(C36,SeasonalCycle_PivTab!$B$22:$C$33,2,FALSE)</f>
        <v>5.499314285714286</v>
      </c>
    </row>
    <row r="37" spans="2:15">
      <c r="B37">
        <v>1980</v>
      </c>
      <c r="C37">
        <v>5</v>
      </c>
      <c r="D37">
        <v>5.38</v>
      </c>
      <c r="E37">
        <f t="shared" si="3"/>
        <v>1980.375</v>
      </c>
      <c r="F37" s="9">
        <f t="shared" si="4"/>
        <v>29373</v>
      </c>
      <c r="G37" s="9">
        <f t="shared" si="5"/>
        <v>29342</v>
      </c>
      <c r="H37" s="9">
        <f t="shared" si="6"/>
        <v>31</v>
      </c>
      <c r="I37" s="9">
        <f t="shared" si="7"/>
        <v>15.5</v>
      </c>
      <c r="J37" s="9">
        <f t="shared" si="8"/>
        <v>29357.5</v>
      </c>
      <c r="K37" s="8">
        <f t="shared" si="9"/>
        <v>5.38</v>
      </c>
      <c r="L37" s="8">
        <f t="shared" si="10"/>
        <v>-0.10402777777777761</v>
      </c>
      <c r="M37" s="16">
        <f t="shared" si="11"/>
        <v>5380</v>
      </c>
      <c r="N37" s="16">
        <f t="shared" si="12"/>
        <v>-104.0277777777776</v>
      </c>
      <c r="O37" s="8">
        <f>VLOOKUP(C37,SeasonalCycle_PivTab!$B$22:$C$33,2,FALSE)</f>
        <v>5.4840277777777775</v>
      </c>
    </row>
    <row r="38" spans="2:15">
      <c r="B38">
        <v>1980</v>
      </c>
      <c r="C38">
        <v>6</v>
      </c>
      <c r="D38">
        <v>5.41</v>
      </c>
      <c r="E38">
        <f t="shared" si="3"/>
        <v>1980.4583333333333</v>
      </c>
      <c r="F38" s="9">
        <f t="shared" si="4"/>
        <v>29403</v>
      </c>
      <c r="G38" s="9">
        <f t="shared" si="5"/>
        <v>29373</v>
      </c>
      <c r="H38" s="9">
        <f t="shared" si="6"/>
        <v>30</v>
      </c>
      <c r="I38" s="9">
        <f t="shared" si="7"/>
        <v>15</v>
      </c>
      <c r="J38" s="9">
        <f t="shared" si="8"/>
        <v>29388</v>
      </c>
      <c r="K38" s="8">
        <f t="shared" si="9"/>
        <v>5.41</v>
      </c>
      <c r="L38" s="8">
        <f t="shared" si="10"/>
        <v>-9.216666666666562E-2</v>
      </c>
      <c r="M38" s="16">
        <f t="shared" si="11"/>
        <v>5410</v>
      </c>
      <c r="N38" s="16">
        <f t="shared" si="12"/>
        <v>-92.16666666666562</v>
      </c>
      <c r="O38" s="8">
        <f>VLOOKUP(C38,SeasonalCycle_PivTab!$B$22:$C$33,2,FALSE)</f>
        <v>5.5021666666666658</v>
      </c>
    </row>
    <row r="39" spans="2:15">
      <c r="B39">
        <v>1980</v>
      </c>
      <c r="C39">
        <v>7</v>
      </c>
      <c r="D39">
        <v>5.4470000000000001</v>
      </c>
      <c r="E39">
        <f t="shared" si="3"/>
        <v>1980.5416666666667</v>
      </c>
      <c r="F39" s="9">
        <f t="shared" si="4"/>
        <v>29434</v>
      </c>
      <c r="G39" s="9">
        <f t="shared" si="5"/>
        <v>29403</v>
      </c>
      <c r="H39" s="9">
        <f t="shared" si="6"/>
        <v>31</v>
      </c>
      <c r="I39" s="9">
        <f t="shared" si="7"/>
        <v>15.5</v>
      </c>
      <c r="J39" s="9">
        <f t="shared" si="8"/>
        <v>29418.5</v>
      </c>
      <c r="K39" s="8">
        <f t="shared" si="9"/>
        <v>5.4470000000000001</v>
      </c>
      <c r="L39" s="8">
        <f t="shared" si="10"/>
        <v>-0.10188888888888936</v>
      </c>
      <c r="M39" s="16">
        <f t="shared" si="11"/>
        <v>5447</v>
      </c>
      <c r="N39" s="16">
        <f t="shared" si="12"/>
        <v>-101.88888888888937</v>
      </c>
      <c r="O39" s="8">
        <f>VLOOKUP(C39,SeasonalCycle_PivTab!$B$22:$C$33,2,FALSE)</f>
        <v>5.5488888888888894</v>
      </c>
    </row>
    <row r="40" spans="2:15">
      <c r="B40">
        <v>1980</v>
      </c>
      <c r="C40">
        <v>8</v>
      </c>
      <c r="D40">
        <v>5.5049999999999999</v>
      </c>
      <c r="E40">
        <f t="shared" si="3"/>
        <v>1980.625</v>
      </c>
      <c r="F40" s="9">
        <f t="shared" si="4"/>
        <v>29465</v>
      </c>
      <c r="G40" s="9">
        <f t="shared" si="5"/>
        <v>29434</v>
      </c>
      <c r="H40" s="9">
        <f t="shared" si="6"/>
        <v>31</v>
      </c>
      <c r="I40" s="9">
        <f t="shared" si="7"/>
        <v>15.5</v>
      </c>
      <c r="J40" s="9">
        <f t="shared" si="8"/>
        <v>29449.5</v>
      </c>
      <c r="K40" s="8">
        <f t="shared" si="9"/>
        <v>5.5049999999999999</v>
      </c>
      <c r="L40" s="8">
        <f t="shared" si="10"/>
        <v>-7.2166666666667822E-2</v>
      </c>
      <c r="M40" s="16">
        <f t="shared" si="11"/>
        <v>5505</v>
      </c>
      <c r="N40" s="16">
        <f t="shared" si="12"/>
        <v>-72.166666666667822</v>
      </c>
      <c r="O40" s="8">
        <f>VLOOKUP(C40,SeasonalCycle_PivTab!$B$22:$C$33,2,FALSE)</f>
        <v>5.5771666666666677</v>
      </c>
    </row>
    <row r="41" spans="2:15">
      <c r="B41">
        <v>1980</v>
      </c>
      <c r="C41">
        <v>9</v>
      </c>
      <c r="D41">
        <v>5.532</v>
      </c>
      <c r="E41">
        <f t="shared" si="3"/>
        <v>1980.7083333333333</v>
      </c>
      <c r="F41" s="9">
        <f t="shared" si="4"/>
        <v>29495</v>
      </c>
      <c r="G41" s="9">
        <f t="shared" si="5"/>
        <v>29465</v>
      </c>
      <c r="H41" s="9">
        <f t="shared" si="6"/>
        <v>30</v>
      </c>
      <c r="I41" s="9">
        <f t="shared" si="7"/>
        <v>15</v>
      </c>
      <c r="J41" s="9">
        <f t="shared" si="8"/>
        <v>29480</v>
      </c>
      <c r="K41" s="8">
        <f t="shared" si="9"/>
        <v>5.532</v>
      </c>
      <c r="L41" s="8">
        <f t="shared" si="10"/>
        <v>-6.7540540540543148E-2</v>
      </c>
      <c r="M41" s="16">
        <f t="shared" si="11"/>
        <v>5532</v>
      </c>
      <c r="N41" s="16">
        <f t="shared" si="12"/>
        <v>-67.540540540543148</v>
      </c>
      <c r="O41" s="8">
        <f>VLOOKUP(C41,SeasonalCycle_PivTab!$B$22:$C$33,2,FALSE)</f>
        <v>5.5995405405405432</v>
      </c>
    </row>
    <row r="42" spans="2:15">
      <c r="B42">
        <v>1980</v>
      </c>
      <c r="C42">
        <v>10</v>
      </c>
      <c r="D42">
        <v>5.5140000000000002</v>
      </c>
      <c r="E42">
        <f t="shared" si="3"/>
        <v>1980.7916666666667</v>
      </c>
      <c r="F42" s="9">
        <f t="shared" si="4"/>
        <v>29526</v>
      </c>
      <c r="G42" s="9">
        <f t="shared" si="5"/>
        <v>29495</v>
      </c>
      <c r="H42" s="9">
        <f t="shared" si="6"/>
        <v>31</v>
      </c>
      <c r="I42" s="9">
        <f t="shared" si="7"/>
        <v>15.5</v>
      </c>
      <c r="J42" s="9">
        <f t="shared" si="8"/>
        <v>29510.5</v>
      </c>
      <c r="K42" s="8">
        <f t="shared" si="9"/>
        <v>5.5140000000000002</v>
      </c>
      <c r="L42" s="8">
        <f t="shared" si="10"/>
        <v>-7.5805555555557014E-2</v>
      </c>
      <c r="M42" s="16">
        <f t="shared" si="11"/>
        <v>5514</v>
      </c>
      <c r="N42" s="16">
        <f t="shared" si="12"/>
        <v>-75.805555555557021</v>
      </c>
      <c r="O42" s="8">
        <f>VLOOKUP(C42,SeasonalCycle_PivTab!$B$22:$C$33,2,FALSE)</f>
        <v>5.5898055555555572</v>
      </c>
    </row>
    <row r="43" spans="2:15">
      <c r="B43">
        <v>1980</v>
      </c>
      <c r="C43">
        <v>11</v>
      </c>
      <c r="D43">
        <v>5.4770000000000003</v>
      </c>
      <c r="E43">
        <f t="shared" si="3"/>
        <v>1980.875</v>
      </c>
      <c r="F43" s="9">
        <f t="shared" si="4"/>
        <v>29556</v>
      </c>
      <c r="G43" s="9">
        <f t="shared" si="5"/>
        <v>29526</v>
      </c>
      <c r="H43" s="9">
        <f t="shared" si="6"/>
        <v>30</v>
      </c>
      <c r="I43" s="9">
        <f t="shared" si="7"/>
        <v>15</v>
      </c>
      <c r="J43" s="9">
        <f t="shared" si="8"/>
        <v>29541</v>
      </c>
      <c r="K43" s="8">
        <f t="shared" si="9"/>
        <v>5.4770000000000003</v>
      </c>
      <c r="L43" s="8">
        <f t="shared" si="10"/>
        <v>-0.12611111111110951</v>
      </c>
      <c r="M43" s="16">
        <f t="shared" si="11"/>
        <v>5477</v>
      </c>
      <c r="N43" s="16">
        <f t="shared" si="12"/>
        <v>-126.11111111110951</v>
      </c>
      <c r="O43" s="8">
        <f>VLOOKUP(C43,SeasonalCycle_PivTab!$B$22:$C$33,2,FALSE)</f>
        <v>5.6031111111111098</v>
      </c>
    </row>
    <row r="44" spans="2:15">
      <c r="B44">
        <v>1980</v>
      </c>
      <c r="C44">
        <v>12</v>
      </c>
      <c r="D44">
        <v>5.569</v>
      </c>
      <c r="E44">
        <f t="shared" si="3"/>
        <v>1980.9583333333333</v>
      </c>
      <c r="F44" s="9">
        <f t="shared" si="4"/>
        <v>29587</v>
      </c>
      <c r="G44" s="9">
        <f t="shared" si="5"/>
        <v>29556</v>
      </c>
      <c r="H44" s="9">
        <f t="shared" si="6"/>
        <v>31</v>
      </c>
      <c r="I44" s="9">
        <f t="shared" si="7"/>
        <v>15.5</v>
      </c>
      <c r="J44" s="9">
        <f t="shared" si="8"/>
        <v>29571.5</v>
      </c>
      <c r="K44" s="8">
        <f t="shared" si="9"/>
        <v>5.569</v>
      </c>
      <c r="L44" s="8">
        <f t="shared" si="10"/>
        <v>-6.5135135135135691E-2</v>
      </c>
      <c r="M44" s="16">
        <f t="shared" si="11"/>
        <v>5569</v>
      </c>
      <c r="N44" s="16">
        <f t="shared" si="12"/>
        <v>-65.135135135135698</v>
      </c>
      <c r="O44" s="8">
        <f>VLOOKUP(C44,SeasonalCycle_PivTab!$B$22:$C$33,2,FALSE)</f>
        <v>5.6341351351351356</v>
      </c>
    </row>
    <row r="45" spans="2:15">
      <c r="B45">
        <v>1981</v>
      </c>
      <c r="C45">
        <v>1</v>
      </c>
      <c r="D45">
        <v>5.6689999999999996</v>
      </c>
      <c r="E45">
        <f t="shared" si="3"/>
        <v>1981.0416666666667</v>
      </c>
      <c r="F45" s="9">
        <f t="shared" si="4"/>
        <v>29618</v>
      </c>
      <c r="G45" s="9">
        <f t="shared" si="5"/>
        <v>29587</v>
      </c>
      <c r="H45" s="9">
        <f t="shared" si="6"/>
        <v>31</v>
      </c>
      <c r="I45" s="9">
        <f t="shared" si="7"/>
        <v>15.5</v>
      </c>
      <c r="J45" s="9">
        <f t="shared" si="8"/>
        <v>29602.5</v>
      </c>
      <c r="K45" s="8">
        <f t="shared" si="9"/>
        <v>5.6689999999999996</v>
      </c>
      <c r="L45" s="8">
        <f t="shared" si="10"/>
        <v>2.7514285714286046E-2</v>
      </c>
      <c r="M45" s="16">
        <f t="shared" si="11"/>
        <v>5669</v>
      </c>
      <c r="N45" s="16">
        <f t="shared" si="12"/>
        <v>27.514285714286046</v>
      </c>
      <c r="O45" s="8">
        <f>VLOOKUP(C45,SeasonalCycle_PivTab!$B$22:$C$33,2,FALSE)</f>
        <v>5.6414857142857135</v>
      </c>
    </row>
    <row r="46" spans="2:15">
      <c r="B46">
        <v>1981</v>
      </c>
      <c r="C46">
        <v>2</v>
      </c>
      <c r="D46">
        <v>5.5289999999999999</v>
      </c>
      <c r="E46">
        <f t="shared" si="3"/>
        <v>1981.125</v>
      </c>
      <c r="F46" s="9">
        <f t="shared" si="4"/>
        <v>29646</v>
      </c>
      <c r="G46" s="9">
        <f t="shared" si="5"/>
        <v>29618</v>
      </c>
      <c r="H46" s="9">
        <f t="shared" si="6"/>
        <v>28</v>
      </c>
      <c r="I46" s="9">
        <f t="shared" si="7"/>
        <v>14</v>
      </c>
      <c r="J46" s="9">
        <f t="shared" si="8"/>
        <v>29632</v>
      </c>
      <c r="K46" s="8">
        <f t="shared" si="9"/>
        <v>5.5289999999999999</v>
      </c>
      <c r="L46" s="8">
        <f t="shared" si="10"/>
        <v>-9.7685714285714376E-2</v>
      </c>
      <c r="M46" s="16">
        <f t="shared" si="11"/>
        <v>5529</v>
      </c>
      <c r="N46" s="16">
        <f t="shared" si="12"/>
        <v>-97.685714285714369</v>
      </c>
      <c r="O46" s="8">
        <f>VLOOKUP(C46,SeasonalCycle_PivTab!$B$22:$C$33,2,FALSE)</f>
        <v>5.6266857142857143</v>
      </c>
    </row>
    <row r="47" spans="2:15">
      <c r="B47">
        <v>1981</v>
      </c>
      <c r="C47">
        <v>3</v>
      </c>
      <c r="D47">
        <v>5.5019999999999998</v>
      </c>
      <c r="E47">
        <f t="shared" si="3"/>
        <v>1981.2083333333333</v>
      </c>
      <c r="F47" s="9">
        <f t="shared" si="4"/>
        <v>29677</v>
      </c>
      <c r="G47" s="9">
        <f t="shared" si="5"/>
        <v>29646</v>
      </c>
      <c r="H47" s="9">
        <f t="shared" si="6"/>
        <v>31</v>
      </c>
      <c r="I47" s="9">
        <f t="shared" si="7"/>
        <v>15.5</v>
      </c>
      <c r="J47" s="9">
        <f t="shared" si="8"/>
        <v>29661.5</v>
      </c>
      <c r="K47" s="8">
        <f t="shared" si="9"/>
        <v>5.5019999999999998</v>
      </c>
      <c r="L47" s="8">
        <f t="shared" si="10"/>
        <v>-6.3176470588234501E-2</v>
      </c>
      <c r="M47" s="16">
        <f t="shared" si="11"/>
        <v>5502</v>
      </c>
      <c r="N47" s="16">
        <f t="shared" si="12"/>
        <v>-63.176470588234501</v>
      </c>
      <c r="O47" s="8">
        <f>VLOOKUP(C47,SeasonalCycle_PivTab!$B$22:$C$33,2,FALSE)</f>
        <v>5.5651764705882343</v>
      </c>
    </row>
    <row r="48" spans="2:15">
      <c r="B48">
        <v>1981</v>
      </c>
      <c r="C48">
        <v>4</v>
      </c>
      <c r="D48">
        <v>5.3739999999999997</v>
      </c>
      <c r="E48">
        <f t="shared" si="3"/>
        <v>1981.2916666666667</v>
      </c>
      <c r="F48" s="9">
        <f t="shared" si="4"/>
        <v>29707</v>
      </c>
      <c r="G48" s="9">
        <f t="shared" si="5"/>
        <v>29677</v>
      </c>
      <c r="H48" s="9">
        <f t="shared" si="6"/>
        <v>30</v>
      </c>
      <c r="I48" s="9">
        <f t="shared" si="7"/>
        <v>15</v>
      </c>
      <c r="J48" s="9">
        <f t="shared" si="8"/>
        <v>29692</v>
      </c>
      <c r="K48" s="8">
        <f t="shared" si="9"/>
        <v>5.3739999999999997</v>
      </c>
      <c r="L48" s="8">
        <f t="shared" si="10"/>
        <v>-0.12531428571428638</v>
      </c>
      <c r="M48" s="16">
        <f t="shared" si="11"/>
        <v>5374</v>
      </c>
      <c r="N48" s="16">
        <f t="shared" si="12"/>
        <v>-125.31428571428637</v>
      </c>
      <c r="O48" s="8">
        <f>VLOOKUP(C48,SeasonalCycle_PivTab!$B$22:$C$33,2,FALSE)</f>
        <v>5.499314285714286</v>
      </c>
    </row>
    <row r="49" spans="2:15">
      <c r="B49">
        <v>1981</v>
      </c>
      <c r="C49">
        <v>5</v>
      </c>
      <c r="D49">
        <v>5.4039999999999999</v>
      </c>
      <c r="E49">
        <f t="shared" si="3"/>
        <v>1981.375</v>
      </c>
      <c r="F49" s="9">
        <f t="shared" si="4"/>
        <v>29738</v>
      </c>
      <c r="G49" s="9">
        <f t="shared" si="5"/>
        <v>29707</v>
      </c>
      <c r="H49" s="9">
        <f t="shared" si="6"/>
        <v>31</v>
      </c>
      <c r="I49" s="9">
        <f t="shared" si="7"/>
        <v>15.5</v>
      </c>
      <c r="J49" s="9">
        <f t="shared" si="8"/>
        <v>29722.5</v>
      </c>
      <c r="K49" s="8">
        <f t="shared" si="9"/>
        <v>5.4039999999999999</v>
      </c>
      <c r="L49" s="8">
        <f t="shared" si="10"/>
        <v>-8.0027777777777587E-2</v>
      </c>
      <c r="M49" s="16">
        <f t="shared" si="11"/>
        <v>5404</v>
      </c>
      <c r="N49" s="16">
        <f t="shared" si="12"/>
        <v>-80.027777777777587</v>
      </c>
      <c r="O49" s="8">
        <f>VLOOKUP(C49,SeasonalCycle_PivTab!$B$22:$C$33,2,FALSE)</f>
        <v>5.4840277777777775</v>
      </c>
    </row>
    <row r="50" spans="2:15">
      <c r="B50">
        <v>1981</v>
      </c>
      <c r="C50">
        <v>6</v>
      </c>
      <c r="D50">
        <v>5.3680000000000003</v>
      </c>
      <c r="E50">
        <f t="shared" si="3"/>
        <v>1981.4583333333333</v>
      </c>
      <c r="F50" s="9">
        <f t="shared" si="4"/>
        <v>29768</v>
      </c>
      <c r="G50" s="9">
        <f t="shared" si="5"/>
        <v>29738</v>
      </c>
      <c r="H50" s="9">
        <f t="shared" si="6"/>
        <v>30</v>
      </c>
      <c r="I50" s="9">
        <f t="shared" si="7"/>
        <v>15</v>
      </c>
      <c r="J50" s="9">
        <f t="shared" si="8"/>
        <v>29753</v>
      </c>
      <c r="K50" s="8">
        <f t="shared" si="9"/>
        <v>5.3680000000000003</v>
      </c>
      <c r="L50" s="8">
        <f t="shared" si="10"/>
        <v>-0.13416666666666544</v>
      </c>
      <c r="M50" s="16">
        <f t="shared" si="11"/>
        <v>5368</v>
      </c>
      <c r="N50" s="16">
        <f t="shared" si="12"/>
        <v>-134.16666666666544</v>
      </c>
      <c r="O50" s="8">
        <f>VLOOKUP(C50,SeasonalCycle_PivTab!$B$22:$C$33,2,FALSE)</f>
        <v>5.5021666666666658</v>
      </c>
    </row>
    <row r="51" spans="2:15">
      <c r="B51">
        <v>1981</v>
      </c>
      <c r="C51">
        <v>7</v>
      </c>
      <c r="D51">
        <v>5.4560000000000004</v>
      </c>
      <c r="E51">
        <f t="shared" si="3"/>
        <v>1981.5416666666667</v>
      </c>
      <c r="F51" s="9">
        <f t="shared" si="4"/>
        <v>29799</v>
      </c>
      <c r="G51" s="9">
        <f t="shared" si="5"/>
        <v>29768</v>
      </c>
      <c r="H51" s="9">
        <f t="shared" si="6"/>
        <v>31</v>
      </c>
      <c r="I51" s="9">
        <f t="shared" si="7"/>
        <v>15.5</v>
      </c>
      <c r="J51" s="9">
        <f t="shared" si="8"/>
        <v>29783.5</v>
      </c>
      <c r="K51" s="8">
        <f t="shared" si="9"/>
        <v>5.4560000000000004</v>
      </c>
      <c r="L51" s="8">
        <f t="shared" si="10"/>
        <v>-9.2888888888889021E-2</v>
      </c>
      <c r="M51" s="16">
        <f t="shared" si="11"/>
        <v>5456</v>
      </c>
      <c r="N51" s="16">
        <f t="shared" si="12"/>
        <v>-92.888888888889028</v>
      </c>
      <c r="O51" s="8">
        <f>VLOOKUP(C51,SeasonalCycle_PivTab!$B$22:$C$33,2,FALSE)</f>
        <v>5.5488888888888894</v>
      </c>
    </row>
    <row r="52" spans="2:15">
      <c r="B52">
        <v>1981</v>
      </c>
      <c r="C52">
        <v>8</v>
      </c>
      <c r="D52">
        <v>5.4349999999999996</v>
      </c>
      <c r="E52">
        <f t="shared" si="3"/>
        <v>1981.625</v>
      </c>
      <c r="F52" s="9">
        <f t="shared" si="4"/>
        <v>29830</v>
      </c>
      <c r="G52" s="9">
        <f t="shared" si="5"/>
        <v>29799</v>
      </c>
      <c r="H52" s="9">
        <f t="shared" si="6"/>
        <v>31</v>
      </c>
      <c r="I52" s="9">
        <f t="shared" si="7"/>
        <v>15.5</v>
      </c>
      <c r="J52" s="9">
        <f t="shared" si="8"/>
        <v>29814.5</v>
      </c>
      <c r="K52" s="8">
        <f t="shared" si="9"/>
        <v>5.4349999999999996</v>
      </c>
      <c r="L52" s="8">
        <f t="shared" si="10"/>
        <v>-0.14216666666666811</v>
      </c>
      <c r="M52" s="16">
        <f t="shared" si="11"/>
        <v>5435</v>
      </c>
      <c r="N52" s="16">
        <f t="shared" si="12"/>
        <v>-142.16666666666811</v>
      </c>
      <c r="O52" s="8">
        <f>VLOOKUP(C52,SeasonalCycle_PivTab!$B$22:$C$33,2,FALSE)</f>
        <v>5.5771666666666677</v>
      </c>
    </row>
    <row r="53" spans="2:15">
      <c r="B53">
        <v>1981</v>
      </c>
      <c r="C53">
        <v>9</v>
      </c>
      <c r="D53">
        <v>5.5259999999999998</v>
      </c>
      <c r="E53">
        <f t="shared" si="3"/>
        <v>1981.7083333333333</v>
      </c>
      <c r="F53" s="9">
        <f t="shared" si="4"/>
        <v>29860</v>
      </c>
      <c r="G53" s="9">
        <f t="shared" si="5"/>
        <v>29830</v>
      </c>
      <c r="H53" s="9">
        <f t="shared" si="6"/>
        <v>30</v>
      </c>
      <c r="I53" s="9">
        <f t="shared" si="7"/>
        <v>15</v>
      </c>
      <c r="J53" s="9">
        <f t="shared" si="8"/>
        <v>29845</v>
      </c>
      <c r="K53" s="8">
        <f t="shared" si="9"/>
        <v>5.5259999999999998</v>
      </c>
      <c r="L53" s="8">
        <f t="shared" si="10"/>
        <v>-7.3540540540543375E-2</v>
      </c>
      <c r="M53" s="16">
        <f t="shared" si="11"/>
        <v>5526</v>
      </c>
      <c r="N53" s="16">
        <f t="shared" si="12"/>
        <v>-73.540540540543375</v>
      </c>
      <c r="O53" s="8">
        <f>VLOOKUP(C53,SeasonalCycle_PivTab!$B$22:$C$33,2,FALSE)</f>
        <v>5.5995405405405432</v>
      </c>
    </row>
    <row r="54" spans="2:15">
      <c r="B54">
        <v>1981</v>
      </c>
      <c r="C54">
        <v>10</v>
      </c>
      <c r="D54">
        <v>5.5410000000000004</v>
      </c>
      <c r="E54">
        <f t="shared" si="3"/>
        <v>1981.7916666666667</v>
      </c>
      <c r="F54" s="9">
        <f t="shared" si="4"/>
        <v>29891</v>
      </c>
      <c r="G54" s="9">
        <f t="shared" si="5"/>
        <v>29860</v>
      </c>
      <c r="H54" s="9">
        <f t="shared" si="6"/>
        <v>31</v>
      </c>
      <c r="I54" s="9">
        <f t="shared" si="7"/>
        <v>15.5</v>
      </c>
      <c r="J54" s="9">
        <f t="shared" si="8"/>
        <v>29875.5</v>
      </c>
      <c r="K54" s="8">
        <f t="shared" si="9"/>
        <v>5.5410000000000004</v>
      </c>
      <c r="L54" s="8">
        <f t="shared" si="10"/>
        <v>-4.8805555555556879E-2</v>
      </c>
      <c r="M54" s="16">
        <f t="shared" si="11"/>
        <v>5541</v>
      </c>
      <c r="N54" s="16">
        <f t="shared" si="12"/>
        <v>-48.805555555556879</v>
      </c>
      <c r="O54" s="8">
        <f>VLOOKUP(C54,SeasonalCycle_PivTab!$B$22:$C$33,2,FALSE)</f>
        <v>5.5898055555555572</v>
      </c>
    </row>
    <row r="55" spans="2:15">
      <c r="B55">
        <v>1981</v>
      </c>
      <c r="C55">
        <v>11</v>
      </c>
      <c r="D55">
        <v>5.633</v>
      </c>
      <c r="E55">
        <f t="shared" si="3"/>
        <v>1981.875</v>
      </c>
      <c r="F55" s="9">
        <f t="shared" si="4"/>
        <v>29921</v>
      </c>
      <c r="G55" s="9">
        <f t="shared" si="5"/>
        <v>29891</v>
      </c>
      <c r="H55" s="9">
        <f t="shared" si="6"/>
        <v>30</v>
      </c>
      <c r="I55" s="9">
        <f t="shared" si="7"/>
        <v>15</v>
      </c>
      <c r="J55" s="9">
        <f t="shared" si="8"/>
        <v>29906</v>
      </c>
      <c r="K55" s="8">
        <f t="shared" si="9"/>
        <v>5.633</v>
      </c>
      <c r="L55" s="8">
        <f t="shared" si="10"/>
        <v>2.9888888888890186E-2</v>
      </c>
      <c r="M55" s="16">
        <f t="shared" si="11"/>
        <v>5633</v>
      </c>
      <c r="N55" s="16">
        <f t="shared" si="12"/>
        <v>29.888888888890186</v>
      </c>
      <c r="O55" s="8">
        <f>VLOOKUP(C55,SeasonalCycle_PivTab!$B$22:$C$33,2,FALSE)</f>
        <v>5.6031111111111098</v>
      </c>
    </row>
    <row r="56" spans="2:15">
      <c r="B56">
        <v>1981</v>
      </c>
      <c r="C56">
        <v>12</v>
      </c>
      <c r="D56">
        <v>5.633</v>
      </c>
      <c r="E56">
        <f t="shared" si="3"/>
        <v>1981.9583333333333</v>
      </c>
      <c r="F56" s="9">
        <f t="shared" si="4"/>
        <v>29952</v>
      </c>
      <c r="G56" s="9">
        <f t="shared" si="5"/>
        <v>29921</v>
      </c>
      <c r="H56" s="9">
        <f t="shared" si="6"/>
        <v>31</v>
      </c>
      <c r="I56" s="9">
        <f t="shared" si="7"/>
        <v>15.5</v>
      </c>
      <c r="J56" s="9">
        <f t="shared" si="8"/>
        <v>29936.5</v>
      </c>
      <c r="K56" s="8">
        <f t="shared" si="9"/>
        <v>5.633</v>
      </c>
      <c r="L56" s="8">
        <f t="shared" si="10"/>
        <v>-1.1351351351356342E-3</v>
      </c>
      <c r="M56" s="16">
        <f t="shared" si="11"/>
        <v>5633</v>
      </c>
      <c r="N56" s="16">
        <f t="shared" si="12"/>
        <v>-1.1351351351356342</v>
      </c>
      <c r="O56" s="8">
        <f>VLOOKUP(C56,SeasonalCycle_PivTab!$B$22:$C$33,2,FALSE)</f>
        <v>5.6341351351351356</v>
      </c>
    </row>
    <row r="57" spans="2:15">
      <c r="B57">
        <v>1982</v>
      </c>
      <c r="C57">
        <v>1</v>
      </c>
      <c r="D57">
        <v>5.5140000000000002</v>
      </c>
      <c r="E57">
        <f t="shared" si="3"/>
        <v>1982.0416666666667</v>
      </c>
      <c r="F57" s="9">
        <f t="shared" si="4"/>
        <v>29983</v>
      </c>
      <c r="G57" s="9">
        <f t="shared" si="5"/>
        <v>29952</v>
      </c>
      <c r="H57" s="9">
        <f t="shared" si="6"/>
        <v>31</v>
      </c>
      <c r="I57" s="9">
        <f t="shared" si="7"/>
        <v>15.5</v>
      </c>
      <c r="J57" s="9">
        <f t="shared" si="8"/>
        <v>29967.5</v>
      </c>
      <c r="K57" s="8">
        <f t="shared" si="9"/>
        <v>5.5140000000000002</v>
      </c>
      <c r="L57" s="8">
        <f t="shared" si="10"/>
        <v>-0.12748571428571331</v>
      </c>
      <c r="M57" s="16">
        <f t="shared" si="11"/>
        <v>5514</v>
      </c>
      <c r="N57" s="16">
        <f t="shared" si="12"/>
        <v>-127.48571428571331</v>
      </c>
      <c r="O57" s="8">
        <f>VLOOKUP(C57,SeasonalCycle_PivTab!$B$22:$C$33,2,FALSE)</f>
        <v>5.6414857142857135</v>
      </c>
    </row>
    <row r="58" spans="2:15">
      <c r="B58">
        <v>1982</v>
      </c>
      <c r="C58">
        <v>2</v>
      </c>
      <c r="D58">
        <v>5.52</v>
      </c>
      <c r="E58">
        <f t="shared" si="3"/>
        <v>1982.125</v>
      </c>
      <c r="F58" s="9">
        <f t="shared" si="4"/>
        <v>30011</v>
      </c>
      <c r="G58" s="9">
        <f t="shared" si="5"/>
        <v>29983</v>
      </c>
      <c r="H58" s="9">
        <f t="shared" si="6"/>
        <v>28</v>
      </c>
      <c r="I58" s="9">
        <f t="shared" si="7"/>
        <v>14</v>
      </c>
      <c r="J58" s="9">
        <f t="shared" si="8"/>
        <v>29997</v>
      </c>
      <c r="K58" s="8">
        <f t="shared" si="9"/>
        <v>5.52</v>
      </c>
      <c r="L58" s="8">
        <f t="shared" si="10"/>
        <v>-0.10668571428571472</v>
      </c>
      <c r="M58" s="16">
        <f t="shared" si="11"/>
        <v>5520</v>
      </c>
      <c r="N58" s="16">
        <f t="shared" si="12"/>
        <v>-106.68571428571471</v>
      </c>
      <c r="O58" s="8">
        <f>VLOOKUP(C58,SeasonalCycle_PivTab!$B$22:$C$33,2,FALSE)</f>
        <v>5.6266857142857143</v>
      </c>
    </row>
    <row r="59" spans="2:15">
      <c r="B59">
        <v>1982</v>
      </c>
      <c r="C59">
        <v>3</v>
      </c>
      <c r="D59">
        <v>5.6020000000000003</v>
      </c>
      <c r="E59">
        <f t="shared" si="3"/>
        <v>1982.2083333333333</v>
      </c>
      <c r="F59" s="9">
        <f t="shared" si="4"/>
        <v>30042</v>
      </c>
      <c r="G59" s="9">
        <f t="shared" si="5"/>
        <v>30011</v>
      </c>
      <c r="H59" s="9">
        <f t="shared" si="6"/>
        <v>31</v>
      </c>
      <c r="I59" s="9">
        <f t="shared" si="7"/>
        <v>15.5</v>
      </c>
      <c r="J59" s="9">
        <f t="shared" si="8"/>
        <v>30026.5</v>
      </c>
      <c r="K59" s="8">
        <f t="shared" si="9"/>
        <v>5.6020000000000003</v>
      </c>
      <c r="L59" s="8">
        <f t="shared" si="10"/>
        <v>3.6823529411766032E-2</v>
      </c>
      <c r="M59" s="16">
        <f t="shared" si="11"/>
        <v>5602</v>
      </c>
      <c r="N59" s="16">
        <f t="shared" si="12"/>
        <v>36.823529411766032</v>
      </c>
      <c r="O59" s="8">
        <f>VLOOKUP(C59,SeasonalCycle_PivTab!$B$22:$C$33,2,FALSE)</f>
        <v>5.5651764705882343</v>
      </c>
    </row>
    <row r="60" spans="2:15">
      <c r="B60">
        <v>1982</v>
      </c>
      <c r="C60">
        <v>4</v>
      </c>
      <c r="D60">
        <v>5.508</v>
      </c>
      <c r="E60">
        <f t="shared" si="3"/>
        <v>1982.2916666666667</v>
      </c>
      <c r="F60" s="9">
        <f t="shared" si="4"/>
        <v>30072</v>
      </c>
      <c r="G60" s="9">
        <f t="shared" si="5"/>
        <v>30042</v>
      </c>
      <c r="H60" s="9">
        <f t="shared" si="6"/>
        <v>30</v>
      </c>
      <c r="I60" s="9">
        <f t="shared" si="7"/>
        <v>15</v>
      </c>
      <c r="J60" s="9">
        <f t="shared" si="8"/>
        <v>30057</v>
      </c>
      <c r="K60" s="8">
        <f t="shared" si="9"/>
        <v>5.508</v>
      </c>
      <c r="L60" s="8">
        <f t="shared" si="10"/>
        <v>8.6857142857139635E-3</v>
      </c>
      <c r="M60" s="16">
        <f t="shared" si="11"/>
        <v>5508</v>
      </c>
      <c r="N60" s="16">
        <f t="shared" si="12"/>
        <v>8.6857142857139635</v>
      </c>
      <c r="O60" s="8">
        <f>VLOOKUP(C60,SeasonalCycle_PivTab!$B$22:$C$33,2,FALSE)</f>
        <v>5.499314285714286</v>
      </c>
    </row>
    <row r="61" spans="2:15">
      <c r="B61">
        <v>1982</v>
      </c>
      <c r="C61">
        <v>5</v>
      </c>
      <c r="D61">
        <v>5.3979999999999997</v>
      </c>
      <c r="E61">
        <f t="shared" si="3"/>
        <v>1982.375</v>
      </c>
      <c r="F61" s="9">
        <f t="shared" si="4"/>
        <v>30103</v>
      </c>
      <c r="G61" s="9">
        <f t="shared" si="5"/>
        <v>30072</v>
      </c>
      <c r="H61" s="9">
        <f t="shared" si="6"/>
        <v>31</v>
      </c>
      <c r="I61" s="9">
        <f t="shared" si="7"/>
        <v>15.5</v>
      </c>
      <c r="J61" s="9">
        <f t="shared" si="8"/>
        <v>30087.5</v>
      </c>
      <c r="K61" s="8">
        <f t="shared" si="9"/>
        <v>5.3979999999999997</v>
      </c>
      <c r="L61" s="8">
        <f t="shared" si="10"/>
        <v>-8.6027777777777814E-2</v>
      </c>
      <c r="M61" s="16">
        <f t="shared" si="11"/>
        <v>5398</v>
      </c>
      <c r="N61" s="16">
        <f t="shared" si="12"/>
        <v>-86.027777777777814</v>
      </c>
      <c r="O61" s="8">
        <f>VLOOKUP(C61,SeasonalCycle_PivTab!$B$22:$C$33,2,FALSE)</f>
        <v>5.4840277777777775</v>
      </c>
    </row>
    <row r="62" spans="2:15">
      <c r="B62">
        <v>1982</v>
      </c>
      <c r="C62">
        <v>6</v>
      </c>
      <c r="D62">
        <v>5.5019999999999998</v>
      </c>
      <c r="E62">
        <f t="shared" si="3"/>
        <v>1982.4583333333333</v>
      </c>
      <c r="F62" s="9">
        <f t="shared" si="4"/>
        <v>30133</v>
      </c>
      <c r="G62" s="9">
        <f t="shared" si="5"/>
        <v>30103</v>
      </c>
      <c r="H62" s="9">
        <f t="shared" si="6"/>
        <v>30</v>
      </c>
      <c r="I62" s="9">
        <f t="shared" si="7"/>
        <v>15</v>
      </c>
      <c r="J62" s="9">
        <f t="shared" si="8"/>
        <v>30118</v>
      </c>
      <c r="K62" s="8">
        <f t="shared" si="9"/>
        <v>5.5019999999999998</v>
      </c>
      <c r="L62" s="8">
        <f t="shared" si="10"/>
        <v>-1.6666666666598218E-4</v>
      </c>
      <c r="M62" s="16">
        <f t="shared" si="11"/>
        <v>5502</v>
      </c>
      <c r="N62" s="16">
        <f t="shared" si="12"/>
        <v>-0.16666666666598218</v>
      </c>
      <c r="O62" s="8">
        <f>VLOOKUP(C62,SeasonalCycle_PivTab!$B$22:$C$33,2,FALSE)</f>
        <v>5.5021666666666658</v>
      </c>
    </row>
    <row r="63" spans="2:15">
      <c r="B63">
        <v>1982</v>
      </c>
      <c r="C63">
        <v>7</v>
      </c>
      <c r="D63">
        <v>5.4740000000000002</v>
      </c>
      <c r="E63">
        <f t="shared" si="3"/>
        <v>1982.5416666666667</v>
      </c>
      <c r="F63" s="9">
        <f t="shared" si="4"/>
        <v>30164</v>
      </c>
      <c r="G63" s="9">
        <f t="shared" si="5"/>
        <v>30133</v>
      </c>
      <c r="H63" s="9">
        <f t="shared" si="6"/>
        <v>31</v>
      </c>
      <c r="I63" s="9">
        <f t="shared" si="7"/>
        <v>15.5</v>
      </c>
      <c r="J63" s="9">
        <f t="shared" si="8"/>
        <v>30148.5</v>
      </c>
      <c r="K63" s="8">
        <f t="shared" si="9"/>
        <v>5.4740000000000002</v>
      </c>
      <c r="L63" s="8">
        <f t="shared" si="10"/>
        <v>-7.4888888888889227E-2</v>
      </c>
      <c r="M63" s="16">
        <f t="shared" si="11"/>
        <v>5474</v>
      </c>
      <c r="N63" s="16">
        <f t="shared" si="12"/>
        <v>-74.888888888889227</v>
      </c>
      <c r="O63" s="8">
        <f>VLOOKUP(C63,SeasonalCycle_PivTab!$B$22:$C$33,2,FALSE)</f>
        <v>5.5488888888888894</v>
      </c>
    </row>
    <row r="64" spans="2:15">
      <c r="B64">
        <v>1982</v>
      </c>
      <c r="C64">
        <v>8</v>
      </c>
      <c r="D64">
        <v>5.5289999999999999</v>
      </c>
      <c r="E64">
        <f t="shared" si="3"/>
        <v>1982.625</v>
      </c>
      <c r="F64" s="9">
        <f t="shared" si="4"/>
        <v>30195</v>
      </c>
      <c r="G64" s="9">
        <f t="shared" si="5"/>
        <v>30164</v>
      </c>
      <c r="H64" s="9">
        <f t="shared" si="6"/>
        <v>31</v>
      </c>
      <c r="I64" s="9">
        <f t="shared" si="7"/>
        <v>15.5</v>
      </c>
      <c r="J64" s="9">
        <f t="shared" si="8"/>
        <v>30179.5</v>
      </c>
      <c r="K64" s="8">
        <f t="shared" si="9"/>
        <v>5.5289999999999999</v>
      </c>
      <c r="L64" s="8">
        <f t="shared" si="10"/>
        <v>-4.8166666666667801E-2</v>
      </c>
      <c r="M64" s="16">
        <f t="shared" si="11"/>
        <v>5529</v>
      </c>
      <c r="N64" s="16">
        <f t="shared" si="12"/>
        <v>-48.166666666667801</v>
      </c>
      <c r="O64" s="8">
        <f>VLOOKUP(C64,SeasonalCycle_PivTab!$B$22:$C$33,2,FALSE)</f>
        <v>5.5771666666666677</v>
      </c>
    </row>
    <row r="65" spans="2:15">
      <c r="B65">
        <v>1982</v>
      </c>
      <c r="C65">
        <v>9</v>
      </c>
      <c r="D65">
        <v>5.59</v>
      </c>
      <c r="E65">
        <f t="shared" si="3"/>
        <v>1982.7083333333333</v>
      </c>
      <c r="F65" s="9">
        <f t="shared" si="4"/>
        <v>30225</v>
      </c>
      <c r="G65" s="9">
        <f t="shared" si="5"/>
        <v>30195</v>
      </c>
      <c r="H65" s="9">
        <f t="shared" si="6"/>
        <v>30</v>
      </c>
      <c r="I65" s="9">
        <f t="shared" si="7"/>
        <v>15</v>
      </c>
      <c r="J65" s="9">
        <f t="shared" si="8"/>
        <v>30210</v>
      </c>
      <c r="K65" s="8">
        <f t="shared" si="9"/>
        <v>5.59</v>
      </c>
      <c r="L65" s="8">
        <f t="shared" si="10"/>
        <v>-9.5405405405433186E-3</v>
      </c>
      <c r="M65" s="16">
        <f t="shared" si="11"/>
        <v>5590</v>
      </c>
      <c r="N65" s="16">
        <f t="shared" si="12"/>
        <v>-9.5405405405433186</v>
      </c>
      <c r="O65" s="8">
        <f>VLOOKUP(C65,SeasonalCycle_PivTab!$B$22:$C$33,2,FALSE)</f>
        <v>5.5995405405405432</v>
      </c>
    </row>
    <row r="66" spans="2:15">
      <c r="B66">
        <v>1982</v>
      </c>
      <c r="C66">
        <v>10</v>
      </c>
      <c r="D66">
        <v>5.6139999999999999</v>
      </c>
      <c r="E66">
        <f t="shared" si="3"/>
        <v>1982.7916666666667</v>
      </c>
      <c r="F66" s="9">
        <f t="shared" si="4"/>
        <v>30256</v>
      </c>
      <c r="G66" s="9">
        <f t="shared" si="5"/>
        <v>30225</v>
      </c>
      <c r="H66" s="9">
        <f t="shared" si="6"/>
        <v>31</v>
      </c>
      <c r="I66" s="9">
        <f t="shared" si="7"/>
        <v>15.5</v>
      </c>
      <c r="J66" s="9">
        <f t="shared" si="8"/>
        <v>30240.5</v>
      </c>
      <c r="K66" s="8">
        <f t="shared" si="9"/>
        <v>5.6139999999999999</v>
      </c>
      <c r="L66" s="8">
        <f t="shared" si="10"/>
        <v>2.4194444444442631E-2</v>
      </c>
      <c r="M66" s="16">
        <f t="shared" si="11"/>
        <v>5614</v>
      </c>
      <c r="N66" s="16">
        <f t="shared" si="12"/>
        <v>24.194444444442631</v>
      </c>
      <c r="O66" s="8">
        <f>VLOOKUP(C66,SeasonalCycle_PivTab!$B$22:$C$33,2,FALSE)</f>
        <v>5.5898055555555572</v>
      </c>
    </row>
    <row r="67" spans="2:15">
      <c r="B67">
        <v>1982</v>
      </c>
      <c r="C67">
        <v>11</v>
      </c>
      <c r="D67">
        <v>5.7359999999999998</v>
      </c>
      <c r="E67">
        <f t="shared" si="3"/>
        <v>1982.875</v>
      </c>
      <c r="F67" s="9">
        <f t="shared" si="4"/>
        <v>30286</v>
      </c>
      <c r="G67" s="9">
        <f t="shared" si="5"/>
        <v>30256</v>
      </c>
      <c r="H67" s="9">
        <f t="shared" si="6"/>
        <v>30</v>
      </c>
      <c r="I67" s="9">
        <f t="shared" si="7"/>
        <v>15</v>
      </c>
      <c r="J67" s="9">
        <f t="shared" si="8"/>
        <v>30271</v>
      </c>
      <c r="K67" s="8">
        <f t="shared" si="9"/>
        <v>5.7359999999999998</v>
      </c>
      <c r="L67" s="8">
        <f t="shared" si="10"/>
        <v>0.13288888888888994</v>
      </c>
      <c r="M67" s="16">
        <f t="shared" si="11"/>
        <v>5736</v>
      </c>
      <c r="N67" s="16">
        <f t="shared" si="12"/>
        <v>132.88888888888994</v>
      </c>
      <c r="O67" s="8">
        <f>VLOOKUP(C67,SeasonalCycle_PivTab!$B$22:$C$33,2,FALSE)</f>
        <v>5.6031111111111098</v>
      </c>
    </row>
    <row r="68" spans="2:15">
      <c r="B68">
        <v>1982</v>
      </c>
      <c r="C68">
        <v>12</v>
      </c>
      <c r="D68">
        <v>5.7119999999999997</v>
      </c>
      <c r="E68">
        <f t="shared" si="3"/>
        <v>1982.9583333333333</v>
      </c>
      <c r="F68" s="9">
        <f t="shared" si="4"/>
        <v>30317</v>
      </c>
      <c r="G68" s="9">
        <f t="shared" si="5"/>
        <v>30286</v>
      </c>
      <c r="H68" s="9">
        <f t="shared" si="6"/>
        <v>31</v>
      </c>
      <c r="I68" s="9">
        <f t="shared" si="7"/>
        <v>15.5</v>
      </c>
      <c r="J68" s="9">
        <f t="shared" si="8"/>
        <v>30301.5</v>
      </c>
      <c r="K68" s="8">
        <f t="shared" si="9"/>
        <v>5.7119999999999997</v>
      </c>
      <c r="L68" s="8">
        <f t="shared" si="10"/>
        <v>7.7864864864864103E-2</v>
      </c>
      <c r="M68" s="16">
        <f t="shared" si="11"/>
        <v>5712</v>
      </c>
      <c r="N68" s="16">
        <f t="shared" si="12"/>
        <v>77.864864864864103</v>
      </c>
      <c r="O68" s="8">
        <f>VLOOKUP(C68,SeasonalCycle_PivTab!$B$22:$C$33,2,FALSE)</f>
        <v>5.6341351351351356</v>
      </c>
    </row>
    <row r="69" spans="2:15">
      <c r="B69">
        <v>1983</v>
      </c>
      <c r="C69">
        <v>1</v>
      </c>
      <c r="D69">
        <v>5.7880000000000003</v>
      </c>
      <c r="E69">
        <f t="shared" si="3"/>
        <v>1983.0416666666667</v>
      </c>
      <c r="F69" s="9">
        <f t="shared" si="4"/>
        <v>30348</v>
      </c>
      <c r="G69" s="9">
        <f t="shared" si="5"/>
        <v>30317</v>
      </c>
      <c r="H69" s="9">
        <f t="shared" si="6"/>
        <v>31</v>
      </c>
      <c r="I69" s="9">
        <f t="shared" si="7"/>
        <v>15.5</v>
      </c>
      <c r="J69" s="9">
        <f t="shared" si="8"/>
        <v>30332.5</v>
      </c>
      <c r="K69" s="8">
        <f t="shared" si="9"/>
        <v>5.7880000000000003</v>
      </c>
      <c r="L69" s="8">
        <f t="shared" si="10"/>
        <v>0.14651428571428671</v>
      </c>
      <c r="M69" s="16">
        <f t="shared" si="11"/>
        <v>5788</v>
      </c>
      <c r="N69" s="16">
        <f t="shared" si="12"/>
        <v>146.5142857142867</v>
      </c>
      <c r="O69" s="8">
        <f>VLOOKUP(C69,SeasonalCycle_PivTab!$B$22:$C$33,2,FALSE)</f>
        <v>5.6414857142857135</v>
      </c>
    </row>
    <row r="70" spans="2:15">
      <c r="B70">
        <v>1983</v>
      </c>
      <c r="C70">
        <v>2</v>
      </c>
      <c r="D70">
        <v>5.8090000000000002</v>
      </c>
      <c r="E70">
        <f t="shared" si="3"/>
        <v>1983.125</v>
      </c>
      <c r="F70" s="9">
        <f t="shared" si="4"/>
        <v>30376</v>
      </c>
      <c r="G70" s="9">
        <f t="shared" si="5"/>
        <v>30348</v>
      </c>
      <c r="H70" s="9">
        <f t="shared" si="6"/>
        <v>28</v>
      </c>
      <c r="I70" s="9">
        <f t="shared" si="7"/>
        <v>14</v>
      </c>
      <c r="J70" s="9">
        <f t="shared" si="8"/>
        <v>30362</v>
      </c>
      <c r="K70" s="8">
        <f t="shared" si="9"/>
        <v>5.8090000000000002</v>
      </c>
      <c r="L70" s="8">
        <f t="shared" si="10"/>
        <v>0.18231428571428587</v>
      </c>
      <c r="M70" s="16">
        <f t="shared" si="11"/>
        <v>5809</v>
      </c>
      <c r="N70" s="16">
        <f t="shared" si="12"/>
        <v>182.31428571428586</v>
      </c>
      <c r="O70" s="8">
        <f>VLOOKUP(C70,SeasonalCycle_PivTab!$B$22:$C$33,2,FALSE)</f>
        <v>5.6266857142857143</v>
      </c>
    </row>
    <row r="71" spans="2:15">
      <c r="B71">
        <v>1983</v>
      </c>
      <c r="C71">
        <v>3</v>
      </c>
      <c r="D71">
        <v>5.7450000000000001</v>
      </c>
      <c r="E71">
        <f t="shared" si="3"/>
        <v>1983.2083333333333</v>
      </c>
      <c r="F71" s="9">
        <f t="shared" si="4"/>
        <v>30407</v>
      </c>
      <c r="G71" s="9">
        <f t="shared" si="5"/>
        <v>30376</v>
      </c>
      <c r="H71" s="9">
        <f t="shared" si="6"/>
        <v>31</v>
      </c>
      <c r="I71" s="9">
        <f t="shared" si="7"/>
        <v>15.5</v>
      </c>
      <c r="J71" s="9">
        <f t="shared" si="8"/>
        <v>30391.5</v>
      </c>
      <c r="K71" s="8">
        <f t="shared" si="9"/>
        <v>5.7450000000000001</v>
      </c>
      <c r="L71" s="8">
        <f t="shared" si="10"/>
        <v>0.17982352941176583</v>
      </c>
      <c r="M71" s="16">
        <f t="shared" si="11"/>
        <v>5745</v>
      </c>
      <c r="N71" s="16">
        <f t="shared" si="12"/>
        <v>179.82352941176583</v>
      </c>
      <c r="O71" s="8">
        <f>VLOOKUP(C71,SeasonalCycle_PivTab!$B$22:$C$33,2,FALSE)</f>
        <v>5.5651764705882343</v>
      </c>
    </row>
    <row r="72" spans="2:15">
      <c r="B72">
        <v>1983</v>
      </c>
      <c r="C72">
        <v>4</v>
      </c>
      <c r="D72">
        <v>5.5350000000000001</v>
      </c>
      <c r="E72">
        <f t="shared" si="3"/>
        <v>1983.2916666666667</v>
      </c>
      <c r="F72" s="9">
        <f t="shared" si="4"/>
        <v>30437</v>
      </c>
      <c r="G72" s="9">
        <f t="shared" si="5"/>
        <v>30407</v>
      </c>
      <c r="H72" s="9">
        <f t="shared" si="6"/>
        <v>30</v>
      </c>
      <c r="I72" s="9">
        <f t="shared" si="7"/>
        <v>15</v>
      </c>
      <c r="J72" s="9">
        <f t="shared" si="8"/>
        <v>30422</v>
      </c>
      <c r="K72" s="8">
        <f t="shared" si="9"/>
        <v>5.5350000000000001</v>
      </c>
      <c r="L72" s="8">
        <f t="shared" si="10"/>
        <v>3.5685714285714099E-2</v>
      </c>
      <c r="M72" s="16">
        <f t="shared" si="11"/>
        <v>5535</v>
      </c>
      <c r="N72" s="16">
        <f t="shared" si="12"/>
        <v>35.685714285714099</v>
      </c>
      <c r="O72" s="8">
        <f>VLOOKUP(C72,SeasonalCycle_PivTab!$B$22:$C$33,2,FALSE)</f>
        <v>5.499314285714286</v>
      </c>
    </row>
    <row r="73" spans="2:15">
      <c r="B73">
        <v>1983</v>
      </c>
      <c r="C73">
        <v>5</v>
      </c>
      <c r="D73">
        <v>5.48</v>
      </c>
      <c r="E73">
        <f t="shared" si="3"/>
        <v>1983.375</v>
      </c>
      <c r="F73" s="9">
        <f t="shared" si="4"/>
        <v>30468</v>
      </c>
      <c r="G73" s="9">
        <f t="shared" si="5"/>
        <v>30437</v>
      </c>
      <c r="H73" s="9">
        <f t="shared" si="6"/>
        <v>31</v>
      </c>
      <c r="I73" s="9">
        <f t="shared" si="7"/>
        <v>15.5</v>
      </c>
      <c r="J73" s="9">
        <f t="shared" si="8"/>
        <v>30452.5</v>
      </c>
      <c r="K73" s="8">
        <f t="shared" si="9"/>
        <v>5.48</v>
      </c>
      <c r="L73" s="8">
        <f t="shared" si="10"/>
        <v>-4.0277777777770751E-3</v>
      </c>
      <c r="M73" s="16">
        <f t="shared" si="11"/>
        <v>5480</v>
      </c>
      <c r="N73" s="16">
        <f t="shared" si="12"/>
        <v>-4.0277777777770751</v>
      </c>
      <c r="O73" s="8">
        <f>VLOOKUP(C73,SeasonalCycle_PivTab!$B$22:$C$33,2,FALSE)</f>
        <v>5.4840277777777775</v>
      </c>
    </row>
    <row r="74" spans="2:15">
      <c r="B74">
        <v>1983</v>
      </c>
      <c r="C74">
        <v>6</v>
      </c>
      <c r="D74">
        <v>5.5049999999999999</v>
      </c>
      <c r="E74">
        <f t="shared" si="3"/>
        <v>1983.4583333333333</v>
      </c>
      <c r="F74" s="9">
        <f t="shared" si="4"/>
        <v>30498</v>
      </c>
      <c r="G74" s="9">
        <f t="shared" si="5"/>
        <v>30468</v>
      </c>
      <c r="H74" s="9">
        <f t="shared" si="6"/>
        <v>30</v>
      </c>
      <c r="I74" s="9">
        <f t="shared" si="7"/>
        <v>15</v>
      </c>
      <c r="J74" s="9">
        <f t="shared" si="8"/>
        <v>30483</v>
      </c>
      <c r="K74" s="8">
        <f t="shared" si="9"/>
        <v>5.5049999999999999</v>
      </c>
      <c r="L74" s="8">
        <f t="shared" si="10"/>
        <v>2.8333333333341315E-3</v>
      </c>
      <c r="M74" s="16">
        <f t="shared" si="11"/>
        <v>5505</v>
      </c>
      <c r="N74" s="16">
        <f t="shared" si="12"/>
        <v>2.8333333333341315</v>
      </c>
      <c r="O74" s="8">
        <f>VLOOKUP(C74,SeasonalCycle_PivTab!$B$22:$C$33,2,FALSE)</f>
        <v>5.5021666666666658</v>
      </c>
    </row>
    <row r="75" spans="2:15">
      <c r="B75">
        <v>1983</v>
      </c>
      <c r="C75">
        <v>7</v>
      </c>
      <c r="D75">
        <v>5.5350000000000001</v>
      </c>
      <c r="E75">
        <f t="shared" si="3"/>
        <v>1983.5416666666667</v>
      </c>
      <c r="F75" s="9">
        <f t="shared" si="4"/>
        <v>30529</v>
      </c>
      <c r="G75" s="9">
        <f t="shared" si="5"/>
        <v>30498</v>
      </c>
      <c r="H75" s="9">
        <f t="shared" si="6"/>
        <v>31</v>
      </c>
      <c r="I75" s="9">
        <f t="shared" si="7"/>
        <v>15.5</v>
      </c>
      <c r="J75" s="9">
        <f t="shared" si="8"/>
        <v>30513.5</v>
      </c>
      <c r="K75" s="8">
        <f t="shared" si="9"/>
        <v>5.5350000000000001</v>
      </c>
      <c r="L75" s="8">
        <f t="shared" si="10"/>
        <v>-1.3888888888889284E-2</v>
      </c>
      <c r="M75" s="16">
        <f t="shared" si="11"/>
        <v>5535</v>
      </c>
      <c r="N75" s="16">
        <f t="shared" si="12"/>
        <v>-13.888888888889284</v>
      </c>
      <c r="O75" s="8">
        <f>VLOOKUP(C75,SeasonalCycle_PivTab!$B$22:$C$33,2,FALSE)</f>
        <v>5.5488888888888894</v>
      </c>
    </row>
    <row r="76" spans="2:15">
      <c r="B76">
        <v>1983</v>
      </c>
      <c r="C76">
        <v>8</v>
      </c>
      <c r="D76">
        <v>5.6210000000000004</v>
      </c>
      <c r="E76">
        <f t="shared" ref="E76:E139" si="13">B76+(C76-$E$6)/12</f>
        <v>1983.625</v>
      </c>
      <c r="F76" s="9">
        <f t="shared" ref="F76:F139" si="14">DATE(B76,C76+1,1)</f>
        <v>30560</v>
      </c>
      <c r="G76" s="9">
        <f t="shared" ref="G76:G139" si="15">DATE(B76,C76,1)</f>
        <v>30529</v>
      </c>
      <c r="H76" s="9">
        <f t="shared" ref="H76:H139" si="16">F76-G76</f>
        <v>31</v>
      </c>
      <c r="I76" s="9">
        <f t="shared" ref="I76:I139" si="17">H76/2</f>
        <v>15.5</v>
      </c>
      <c r="J76" s="9">
        <f t="shared" ref="J76:J139" si="18">G76+I76</f>
        <v>30544.5</v>
      </c>
      <c r="K76" s="8">
        <f t="shared" ref="K76:K139" si="19">D76</f>
        <v>5.6210000000000004</v>
      </c>
      <c r="L76" s="8">
        <f t="shared" ref="L76:L139" si="20">K76-$O76</f>
        <v>4.3833333333332725E-2</v>
      </c>
      <c r="M76" s="16">
        <f t="shared" ref="M76:M139" si="21">K76*1000</f>
        <v>5621</v>
      </c>
      <c r="N76" s="16">
        <f t="shared" ref="N76:N139" si="22">L76*1000</f>
        <v>43.833333333332725</v>
      </c>
      <c r="O76" s="8">
        <f>VLOOKUP(C76,SeasonalCycle_PivTab!$B$22:$C$33,2,FALSE)</f>
        <v>5.5771666666666677</v>
      </c>
    </row>
    <row r="77" spans="2:15">
      <c r="B77">
        <v>1983</v>
      </c>
      <c r="C77">
        <v>9</v>
      </c>
      <c r="D77">
        <v>5.66</v>
      </c>
      <c r="E77">
        <f t="shared" si="13"/>
        <v>1983.7083333333333</v>
      </c>
      <c r="F77" s="9">
        <f t="shared" si="14"/>
        <v>30590</v>
      </c>
      <c r="G77" s="9">
        <f t="shared" si="15"/>
        <v>30560</v>
      </c>
      <c r="H77" s="9">
        <f t="shared" si="16"/>
        <v>30</v>
      </c>
      <c r="I77" s="9">
        <f t="shared" si="17"/>
        <v>15</v>
      </c>
      <c r="J77" s="9">
        <f t="shared" si="18"/>
        <v>30575</v>
      </c>
      <c r="K77" s="8">
        <f t="shared" si="19"/>
        <v>5.66</v>
      </c>
      <c r="L77" s="8">
        <f t="shared" si="20"/>
        <v>6.0459459459456966E-2</v>
      </c>
      <c r="M77" s="16">
        <f t="shared" si="21"/>
        <v>5660</v>
      </c>
      <c r="N77" s="16">
        <f t="shared" si="22"/>
        <v>60.459459459456966</v>
      </c>
      <c r="O77" s="8">
        <f>VLOOKUP(C77,SeasonalCycle_PivTab!$B$22:$C$33,2,FALSE)</f>
        <v>5.5995405405405432</v>
      </c>
    </row>
    <row r="78" spans="2:15">
      <c r="B78">
        <v>1983</v>
      </c>
      <c r="C78">
        <v>10</v>
      </c>
      <c r="D78">
        <v>5.6050000000000004</v>
      </c>
      <c r="E78">
        <f t="shared" si="13"/>
        <v>1983.7916666666667</v>
      </c>
      <c r="F78" s="9">
        <f t="shared" si="14"/>
        <v>30621</v>
      </c>
      <c r="G78" s="9">
        <f t="shared" si="15"/>
        <v>30590</v>
      </c>
      <c r="H78" s="9">
        <f t="shared" si="16"/>
        <v>31</v>
      </c>
      <c r="I78" s="9">
        <f t="shared" si="17"/>
        <v>15.5</v>
      </c>
      <c r="J78" s="9">
        <f t="shared" si="18"/>
        <v>30605.5</v>
      </c>
      <c r="K78" s="8">
        <f t="shared" si="19"/>
        <v>5.6050000000000004</v>
      </c>
      <c r="L78" s="8">
        <f t="shared" si="20"/>
        <v>1.5194444444443178E-2</v>
      </c>
      <c r="M78" s="16">
        <f t="shared" si="21"/>
        <v>5605</v>
      </c>
      <c r="N78" s="16">
        <f t="shared" si="22"/>
        <v>15.194444444443178</v>
      </c>
      <c r="O78" s="8">
        <f>VLOOKUP(C78,SeasonalCycle_PivTab!$B$22:$C$33,2,FALSE)</f>
        <v>5.5898055555555572</v>
      </c>
    </row>
    <row r="79" spans="2:15">
      <c r="B79">
        <v>1983</v>
      </c>
      <c r="C79">
        <v>11</v>
      </c>
      <c r="D79">
        <v>5.7119999999999997</v>
      </c>
      <c r="E79">
        <f t="shared" si="13"/>
        <v>1983.875</v>
      </c>
      <c r="F79" s="9">
        <f t="shared" si="14"/>
        <v>30651</v>
      </c>
      <c r="G79" s="9">
        <f t="shared" si="15"/>
        <v>30621</v>
      </c>
      <c r="H79" s="9">
        <f t="shared" si="16"/>
        <v>30</v>
      </c>
      <c r="I79" s="9">
        <f t="shared" si="17"/>
        <v>15</v>
      </c>
      <c r="J79" s="9">
        <f t="shared" si="18"/>
        <v>30636</v>
      </c>
      <c r="K79" s="8">
        <f t="shared" si="19"/>
        <v>5.7119999999999997</v>
      </c>
      <c r="L79" s="8">
        <f t="shared" si="20"/>
        <v>0.10888888888888992</v>
      </c>
      <c r="M79" s="16">
        <f t="shared" si="21"/>
        <v>5712</v>
      </c>
      <c r="N79" s="16">
        <f t="shared" si="22"/>
        <v>108.88888888888992</v>
      </c>
      <c r="O79" s="8">
        <f>VLOOKUP(C79,SeasonalCycle_PivTab!$B$22:$C$33,2,FALSE)</f>
        <v>5.6031111111111098</v>
      </c>
    </row>
    <row r="80" spans="2:15">
      <c r="B80">
        <v>1983</v>
      </c>
      <c r="C80">
        <v>12</v>
      </c>
      <c r="D80">
        <v>5.6539999999999999</v>
      </c>
      <c r="E80">
        <f t="shared" si="13"/>
        <v>1983.9583333333333</v>
      </c>
      <c r="F80" s="9">
        <f t="shared" si="14"/>
        <v>30682</v>
      </c>
      <c r="G80" s="9">
        <f t="shared" si="15"/>
        <v>30651</v>
      </c>
      <c r="H80" s="9">
        <f t="shared" si="16"/>
        <v>31</v>
      </c>
      <c r="I80" s="9">
        <f t="shared" si="17"/>
        <v>15.5</v>
      </c>
      <c r="J80" s="9">
        <f t="shared" si="18"/>
        <v>30666.5</v>
      </c>
      <c r="K80" s="8">
        <f t="shared" si="19"/>
        <v>5.6539999999999999</v>
      </c>
      <c r="L80" s="8">
        <f t="shared" si="20"/>
        <v>1.9864864864864273E-2</v>
      </c>
      <c r="M80" s="16">
        <f t="shared" si="21"/>
        <v>5654</v>
      </c>
      <c r="N80" s="16">
        <f t="shared" si="22"/>
        <v>19.864864864864273</v>
      </c>
      <c r="O80" s="8">
        <f>VLOOKUP(C80,SeasonalCycle_PivTab!$B$22:$C$33,2,FALSE)</f>
        <v>5.6341351351351356</v>
      </c>
    </row>
    <row r="81" spans="2:15">
      <c r="B81">
        <v>1984</v>
      </c>
      <c r="C81">
        <v>1</v>
      </c>
      <c r="D81">
        <v>5.5259999999999998</v>
      </c>
      <c r="E81">
        <f t="shared" si="13"/>
        <v>1984.0416666666667</v>
      </c>
      <c r="F81" s="9">
        <f t="shared" si="14"/>
        <v>30713</v>
      </c>
      <c r="G81" s="9">
        <f t="shared" si="15"/>
        <v>30682</v>
      </c>
      <c r="H81" s="9">
        <f t="shared" si="16"/>
        <v>31</v>
      </c>
      <c r="I81" s="9">
        <f t="shared" si="17"/>
        <v>15.5</v>
      </c>
      <c r="J81" s="9">
        <f t="shared" si="18"/>
        <v>30697.5</v>
      </c>
      <c r="K81" s="8">
        <f t="shared" si="19"/>
        <v>5.5259999999999998</v>
      </c>
      <c r="L81" s="8">
        <f t="shared" si="20"/>
        <v>-0.11548571428571375</v>
      </c>
      <c r="M81" s="16">
        <f t="shared" si="21"/>
        <v>5526</v>
      </c>
      <c r="N81" s="16">
        <f t="shared" si="22"/>
        <v>-115.48571428571375</v>
      </c>
      <c r="O81" s="8">
        <f>VLOOKUP(C81,SeasonalCycle_PivTab!$B$22:$C$33,2,FALSE)</f>
        <v>5.6414857142857135</v>
      </c>
    </row>
    <row r="82" spans="2:15">
      <c r="B82">
        <v>1984</v>
      </c>
      <c r="C82">
        <v>2</v>
      </c>
      <c r="D82">
        <v>5.55</v>
      </c>
      <c r="E82">
        <f t="shared" si="13"/>
        <v>1984.125</v>
      </c>
      <c r="F82" s="9">
        <f t="shared" si="14"/>
        <v>30742</v>
      </c>
      <c r="G82" s="9">
        <f t="shared" si="15"/>
        <v>30713</v>
      </c>
      <c r="H82" s="9">
        <f t="shared" si="16"/>
        <v>29</v>
      </c>
      <c r="I82" s="9">
        <f t="shared" si="17"/>
        <v>14.5</v>
      </c>
      <c r="J82" s="9">
        <f t="shared" si="18"/>
        <v>30727.5</v>
      </c>
      <c r="K82" s="8">
        <f t="shared" si="19"/>
        <v>5.55</v>
      </c>
      <c r="L82" s="8">
        <f t="shared" si="20"/>
        <v>-7.6685714285714468E-2</v>
      </c>
      <c r="M82" s="16">
        <f t="shared" si="21"/>
        <v>5550</v>
      </c>
      <c r="N82" s="16">
        <f t="shared" si="22"/>
        <v>-76.685714285714468</v>
      </c>
      <c r="O82" s="8">
        <f>VLOOKUP(C82,SeasonalCycle_PivTab!$B$22:$C$33,2,FALSE)</f>
        <v>5.6266857142857143</v>
      </c>
    </row>
    <row r="83" spans="2:15">
      <c r="B83">
        <v>1984</v>
      </c>
      <c r="C83">
        <v>3</v>
      </c>
      <c r="D83">
        <v>5.4989999999999997</v>
      </c>
      <c r="E83">
        <f t="shared" si="13"/>
        <v>1984.2083333333333</v>
      </c>
      <c r="F83" s="9">
        <f t="shared" si="14"/>
        <v>30773</v>
      </c>
      <c r="G83" s="9">
        <f t="shared" si="15"/>
        <v>30742</v>
      </c>
      <c r="H83" s="9">
        <f t="shared" si="16"/>
        <v>31</v>
      </c>
      <c r="I83" s="9">
        <f t="shared" si="17"/>
        <v>15.5</v>
      </c>
      <c r="J83" s="9">
        <f t="shared" si="18"/>
        <v>30757.5</v>
      </c>
      <c r="K83" s="8">
        <f t="shared" si="19"/>
        <v>5.4989999999999997</v>
      </c>
      <c r="L83" s="8">
        <f t="shared" si="20"/>
        <v>-6.6176470588234615E-2</v>
      </c>
      <c r="M83" s="16">
        <f t="shared" si="21"/>
        <v>5499</v>
      </c>
      <c r="N83" s="16">
        <f t="shared" si="22"/>
        <v>-66.176470588234622</v>
      </c>
      <c r="O83" s="8">
        <f>VLOOKUP(C83,SeasonalCycle_PivTab!$B$22:$C$33,2,FALSE)</f>
        <v>5.5651764705882343</v>
      </c>
    </row>
    <row r="84" spans="2:15">
      <c r="B84">
        <v>1984</v>
      </c>
      <c r="C84">
        <v>4</v>
      </c>
      <c r="D84">
        <v>5.4130000000000003</v>
      </c>
      <c r="E84">
        <f t="shared" si="13"/>
        <v>1984.2916666666667</v>
      </c>
      <c r="F84" s="9">
        <f t="shared" si="14"/>
        <v>30803</v>
      </c>
      <c r="G84" s="9">
        <f t="shared" si="15"/>
        <v>30773</v>
      </c>
      <c r="H84" s="9">
        <f t="shared" si="16"/>
        <v>30</v>
      </c>
      <c r="I84" s="9">
        <f t="shared" si="17"/>
        <v>15</v>
      </c>
      <c r="J84" s="9">
        <f t="shared" si="18"/>
        <v>30788</v>
      </c>
      <c r="K84" s="8">
        <f t="shared" si="19"/>
        <v>5.4130000000000003</v>
      </c>
      <c r="L84" s="8">
        <f t="shared" si="20"/>
        <v>-8.6314285714285788E-2</v>
      </c>
      <c r="M84" s="16">
        <f t="shared" si="21"/>
        <v>5413</v>
      </c>
      <c r="N84" s="16">
        <f t="shared" si="22"/>
        <v>-86.314285714285788</v>
      </c>
      <c r="O84" s="8">
        <f>VLOOKUP(C84,SeasonalCycle_PivTab!$B$22:$C$33,2,FALSE)</f>
        <v>5.499314285714286</v>
      </c>
    </row>
    <row r="85" spans="2:15">
      <c r="B85">
        <v>1984</v>
      </c>
      <c r="C85">
        <v>5</v>
      </c>
      <c r="D85">
        <v>5.3949999999999996</v>
      </c>
      <c r="E85">
        <f t="shared" si="13"/>
        <v>1984.375</v>
      </c>
      <c r="F85" s="9">
        <f t="shared" si="14"/>
        <v>30834</v>
      </c>
      <c r="G85" s="9">
        <f t="shared" si="15"/>
        <v>30803</v>
      </c>
      <c r="H85" s="9">
        <f t="shared" si="16"/>
        <v>31</v>
      </c>
      <c r="I85" s="9">
        <f t="shared" si="17"/>
        <v>15.5</v>
      </c>
      <c r="J85" s="9">
        <f t="shared" si="18"/>
        <v>30818.5</v>
      </c>
      <c r="K85" s="8">
        <f t="shared" si="19"/>
        <v>5.3949999999999996</v>
      </c>
      <c r="L85" s="8">
        <f t="shared" si="20"/>
        <v>-8.9027777777777928E-2</v>
      </c>
      <c r="M85" s="16">
        <f t="shared" si="21"/>
        <v>5395</v>
      </c>
      <c r="N85" s="16">
        <f t="shared" si="22"/>
        <v>-89.027777777777928</v>
      </c>
      <c r="O85" s="8">
        <f>VLOOKUP(C85,SeasonalCycle_PivTab!$B$22:$C$33,2,FALSE)</f>
        <v>5.4840277777777775</v>
      </c>
    </row>
    <row r="86" spans="2:15">
      <c r="B86">
        <v>1984</v>
      </c>
      <c r="C86">
        <v>6</v>
      </c>
      <c r="D86">
        <v>5.4320000000000004</v>
      </c>
      <c r="E86">
        <f t="shared" si="13"/>
        <v>1984.4583333333333</v>
      </c>
      <c r="F86" s="9">
        <f t="shared" si="14"/>
        <v>30864</v>
      </c>
      <c r="G86" s="9">
        <f t="shared" si="15"/>
        <v>30834</v>
      </c>
      <c r="H86" s="9">
        <f t="shared" si="16"/>
        <v>30</v>
      </c>
      <c r="I86" s="9">
        <f t="shared" si="17"/>
        <v>15</v>
      </c>
      <c r="J86" s="9">
        <f t="shared" si="18"/>
        <v>30849</v>
      </c>
      <c r="K86" s="8">
        <f t="shared" si="19"/>
        <v>5.4320000000000004</v>
      </c>
      <c r="L86" s="8">
        <f t="shared" si="20"/>
        <v>-7.0166666666665378E-2</v>
      </c>
      <c r="M86" s="16">
        <f t="shared" si="21"/>
        <v>5432</v>
      </c>
      <c r="N86" s="16">
        <f t="shared" si="22"/>
        <v>-70.166666666665378</v>
      </c>
      <c r="O86" s="8">
        <f>VLOOKUP(C86,SeasonalCycle_PivTab!$B$22:$C$33,2,FALSE)</f>
        <v>5.5021666666666658</v>
      </c>
    </row>
    <row r="87" spans="2:15">
      <c r="B87">
        <v>1984</v>
      </c>
      <c r="C87">
        <v>7</v>
      </c>
      <c r="D87">
        <v>5.5259999999999998</v>
      </c>
      <c r="E87">
        <f t="shared" si="13"/>
        <v>1984.5416666666667</v>
      </c>
      <c r="F87" s="9">
        <f t="shared" si="14"/>
        <v>30895</v>
      </c>
      <c r="G87" s="9">
        <f t="shared" si="15"/>
        <v>30864</v>
      </c>
      <c r="H87" s="9">
        <f t="shared" si="16"/>
        <v>31</v>
      </c>
      <c r="I87" s="9">
        <f t="shared" si="17"/>
        <v>15.5</v>
      </c>
      <c r="J87" s="9">
        <f t="shared" si="18"/>
        <v>30879.5</v>
      </c>
      <c r="K87" s="8">
        <f t="shared" si="19"/>
        <v>5.5259999999999998</v>
      </c>
      <c r="L87" s="8">
        <f t="shared" si="20"/>
        <v>-2.2888888888889625E-2</v>
      </c>
      <c r="M87" s="16">
        <f t="shared" si="21"/>
        <v>5526</v>
      </c>
      <c r="N87" s="16">
        <f t="shared" si="22"/>
        <v>-22.888888888889625</v>
      </c>
      <c r="O87" s="8">
        <f>VLOOKUP(C87,SeasonalCycle_PivTab!$B$22:$C$33,2,FALSE)</f>
        <v>5.5488888888888894</v>
      </c>
    </row>
    <row r="88" spans="2:15">
      <c r="B88">
        <v>1984</v>
      </c>
      <c r="C88">
        <v>8</v>
      </c>
      <c r="D88">
        <v>5.5410000000000004</v>
      </c>
      <c r="E88">
        <f t="shared" si="13"/>
        <v>1984.625</v>
      </c>
      <c r="F88" s="9">
        <f t="shared" si="14"/>
        <v>30926</v>
      </c>
      <c r="G88" s="9">
        <f t="shared" si="15"/>
        <v>30895</v>
      </c>
      <c r="H88" s="9">
        <f t="shared" si="16"/>
        <v>31</v>
      </c>
      <c r="I88" s="9">
        <f t="shared" si="17"/>
        <v>15.5</v>
      </c>
      <c r="J88" s="9">
        <f t="shared" si="18"/>
        <v>30910.5</v>
      </c>
      <c r="K88" s="8">
        <f t="shared" si="19"/>
        <v>5.5410000000000004</v>
      </c>
      <c r="L88" s="8">
        <f t="shared" si="20"/>
        <v>-3.6166666666667346E-2</v>
      </c>
      <c r="M88" s="16">
        <f t="shared" si="21"/>
        <v>5541</v>
      </c>
      <c r="N88" s="16">
        <f t="shared" si="22"/>
        <v>-36.166666666667346</v>
      </c>
      <c r="O88" s="8">
        <f>VLOOKUP(C88,SeasonalCycle_PivTab!$B$22:$C$33,2,FALSE)</f>
        <v>5.5771666666666677</v>
      </c>
    </row>
    <row r="89" spans="2:15">
      <c r="B89">
        <v>1984</v>
      </c>
      <c r="C89">
        <v>9</v>
      </c>
      <c r="D89">
        <v>5.5839999999999996</v>
      </c>
      <c r="E89">
        <f t="shared" si="13"/>
        <v>1984.7083333333333</v>
      </c>
      <c r="F89" s="9">
        <f t="shared" si="14"/>
        <v>30956</v>
      </c>
      <c r="G89" s="9">
        <f t="shared" si="15"/>
        <v>30926</v>
      </c>
      <c r="H89" s="9">
        <f t="shared" si="16"/>
        <v>30</v>
      </c>
      <c r="I89" s="9">
        <f t="shared" si="17"/>
        <v>15</v>
      </c>
      <c r="J89" s="9">
        <f t="shared" si="18"/>
        <v>30941</v>
      </c>
      <c r="K89" s="8">
        <f t="shared" si="19"/>
        <v>5.5839999999999996</v>
      </c>
      <c r="L89" s="8">
        <f t="shared" si="20"/>
        <v>-1.5540540540543546E-2</v>
      </c>
      <c r="M89" s="16">
        <f t="shared" si="21"/>
        <v>5584</v>
      </c>
      <c r="N89" s="16">
        <f t="shared" si="22"/>
        <v>-15.540540540543546</v>
      </c>
      <c r="O89" s="8">
        <f>VLOOKUP(C89,SeasonalCycle_PivTab!$B$22:$C$33,2,FALSE)</f>
        <v>5.5995405405405432</v>
      </c>
    </row>
    <row r="90" spans="2:15">
      <c r="B90">
        <v>1984</v>
      </c>
      <c r="C90">
        <v>10</v>
      </c>
      <c r="D90">
        <v>5.5049999999999999</v>
      </c>
      <c r="E90">
        <f t="shared" si="13"/>
        <v>1984.7916666666667</v>
      </c>
      <c r="F90" s="9">
        <f t="shared" si="14"/>
        <v>30987</v>
      </c>
      <c r="G90" s="9">
        <f t="shared" si="15"/>
        <v>30956</v>
      </c>
      <c r="H90" s="9">
        <f t="shared" si="16"/>
        <v>31</v>
      </c>
      <c r="I90" s="9">
        <f t="shared" si="17"/>
        <v>15.5</v>
      </c>
      <c r="J90" s="9">
        <f t="shared" si="18"/>
        <v>30971.5</v>
      </c>
      <c r="K90" s="8">
        <f t="shared" si="19"/>
        <v>5.5049999999999999</v>
      </c>
      <c r="L90" s="8">
        <f t="shared" si="20"/>
        <v>-8.4805555555557355E-2</v>
      </c>
      <c r="M90" s="16">
        <f t="shared" si="21"/>
        <v>5505</v>
      </c>
      <c r="N90" s="16">
        <f t="shared" si="22"/>
        <v>-84.805555555557362</v>
      </c>
      <c r="O90" s="8">
        <f>VLOOKUP(C90,SeasonalCycle_PivTab!$B$22:$C$33,2,FALSE)</f>
        <v>5.5898055555555572</v>
      </c>
    </row>
    <row r="91" spans="2:15">
      <c r="B91">
        <v>1984</v>
      </c>
      <c r="C91">
        <v>11</v>
      </c>
      <c r="D91">
        <v>5.6539999999999999</v>
      </c>
      <c r="E91">
        <f t="shared" si="13"/>
        <v>1984.875</v>
      </c>
      <c r="F91" s="9">
        <f t="shared" si="14"/>
        <v>31017</v>
      </c>
      <c r="G91" s="9">
        <f t="shared" si="15"/>
        <v>30987</v>
      </c>
      <c r="H91" s="9">
        <f t="shared" si="16"/>
        <v>30</v>
      </c>
      <c r="I91" s="9">
        <f t="shared" si="17"/>
        <v>15</v>
      </c>
      <c r="J91" s="9">
        <f t="shared" si="18"/>
        <v>31002</v>
      </c>
      <c r="K91" s="8">
        <f t="shared" si="19"/>
        <v>5.6539999999999999</v>
      </c>
      <c r="L91" s="8">
        <f t="shared" si="20"/>
        <v>5.0888888888890094E-2</v>
      </c>
      <c r="M91" s="16">
        <f t="shared" si="21"/>
        <v>5654</v>
      </c>
      <c r="N91" s="16">
        <f t="shared" si="22"/>
        <v>50.888888888890094</v>
      </c>
      <c r="O91" s="8">
        <f>VLOOKUP(C91,SeasonalCycle_PivTab!$B$22:$C$33,2,FALSE)</f>
        <v>5.6031111111111098</v>
      </c>
    </row>
    <row r="92" spans="2:15">
      <c r="B92">
        <v>1984</v>
      </c>
      <c r="C92">
        <v>12</v>
      </c>
      <c r="D92">
        <v>5.5780000000000003</v>
      </c>
      <c r="E92">
        <f t="shared" si="13"/>
        <v>1984.9583333333333</v>
      </c>
      <c r="F92" s="9">
        <f t="shared" si="14"/>
        <v>31048</v>
      </c>
      <c r="G92" s="9">
        <f t="shared" si="15"/>
        <v>31017</v>
      </c>
      <c r="H92" s="9">
        <f t="shared" si="16"/>
        <v>31</v>
      </c>
      <c r="I92" s="9">
        <f t="shared" si="17"/>
        <v>15.5</v>
      </c>
      <c r="J92" s="9">
        <f t="shared" si="18"/>
        <v>31032.5</v>
      </c>
      <c r="K92" s="8">
        <f t="shared" si="19"/>
        <v>5.5780000000000003</v>
      </c>
      <c r="L92" s="8">
        <f t="shared" si="20"/>
        <v>-5.613513513513535E-2</v>
      </c>
      <c r="M92" s="16">
        <f t="shared" si="21"/>
        <v>5578</v>
      </c>
      <c r="N92" s="16">
        <f t="shared" si="22"/>
        <v>-56.13513513513535</v>
      </c>
      <c r="O92" s="8">
        <f>VLOOKUP(C92,SeasonalCycle_PivTab!$B$22:$C$33,2,FALSE)</f>
        <v>5.6341351351351356</v>
      </c>
    </row>
    <row r="93" spans="2:15">
      <c r="B93">
        <v>1985</v>
      </c>
      <c r="C93">
        <v>1</v>
      </c>
      <c r="D93">
        <v>5.5289999999999999</v>
      </c>
      <c r="E93">
        <f t="shared" si="13"/>
        <v>1985.0416666666667</v>
      </c>
      <c r="F93" s="9">
        <f t="shared" si="14"/>
        <v>31079</v>
      </c>
      <c r="G93" s="9">
        <f t="shared" si="15"/>
        <v>31048</v>
      </c>
      <c r="H93" s="9">
        <f t="shared" si="16"/>
        <v>31</v>
      </c>
      <c r="I93" s="9">
        <f t="shared" si="17"/>
        <v>15.5</v>
      </c>
      <c r="J93" s="9">
        <f t="shared" si="18"/>
        <v>31063.5</v>
      </c>
      <c r="K93" s="8">
        <f t="shared" si="19"/>
        <v>5.5289999999999999</v>
      </c>
      <c r="L93" s="8">
        <f t="shared" si="20"/>
        <v>-0.11248571428571363</v>
      </c>
      <c r="M93" s="16">
        <f t="shared" si="21"/>
        <v>5529</v>
      </c>
      <c r="N93" s="16">
        <f t="shared" si="22"/>
        <v>-112.48571428571364</v>
      </c>
      <c r="O93" s="8">
        <f>VLOOKUP(C93,SeasonalCycle_PivTab!$B$22:$C$33,2,FALSE)</f>
        <v>5.6414857142857135</v>
      </c>
    </row>
    <row r="94" spans="2:15">
      <c r="B94">
        <v>1985</v>
      </c>
      <c r="C94">
        <v>2</v>
      </c>
      <c r="D94">
        <v>5.4189999999999996</v>
      </c>
      <c r="E94">
        <f t="shared" si="13"/>
        <v>1985.125</v>
      </c>
      <c r="F94" s="9">
        <f t="shared" si="14"/>
        <v>31107</v>
      </c>
      <c r="G94" s="9">
        <f t="shared" si="15"/>
        <v>31079</v>
      </c>
      <c r="H94" s="9">
        <f t="shared" si="16"/>
        <v>28</v>
      </c>
      <c r="I94" s="9">
        <f t="shared" si="17"/>
        <v>14</v>
      </c>
      <c r="J94" s="9">
        <f t="shared" si="18"/>
        <v>31093</v>
      </c>
      <c r="K94" s="8">
        <f t="shared" si="19"/>
        <v>5.4189999999999996</v>
      </c>
      <c r="L94" s="8">
        <f t="shared" si="20"/>
        <v>-0.2076857142857147</v>
      </c>
      <c r="M94" s="16">
        <f t="shared" si="21"/>
        <v>5419</v>
      </c>
      <c r="N94" s="16">
        <f t="shared" si="22"/>
        <v>-207.68571428571471</v>
      </c>
      <c r="O94" s="8">
        <f>VLOOKUP(C94,SeasonalCycle_PivTab!$B$22:$C$33,2,FALSE)</f>
        <v>5.6266857142857143</v>
      </c>
    </row>
    <row r="95" spans="2:15">
      <c r="B95">
        <v>1985</v>
      </c>
      <c r="C95">
        <v>3</v>
      </c>
      <c r="D95">
        <v>5.3949999999999996</v>
      </c>
      <c r="E95">
        <f t="shared" si="13"/>
        <v>1985.2083333333333</v>
      </c>
      <c r="F95" s="9">
        <f t="shared" si="14"/>
        <v>31138</v>
      </c>
      <c r="G95" s="9">
        <f t="shared" si="15"/>
        <v>31107</v>
      </c>
      <c r="H95" s="9">
        <f t="shared" si="16"/>
        <v>31</v>
      </c>
      <c r="I95" s="9">
        <f t="shared" si="17"/>
        <v>15.5</v>
      </c>
      <c r="J95" s="9">
        <f t="shared" si="18"/>
        <v>31122.5</v>
      </c>
      <c r="K95" s="8">
        <f t="shared" si="19"/>
        <v>5.3949999999999996</v>
      </c>
      <c r="L95" s="8">
        <f t="shared" si="20"/>
        <v>-0.17017647058823471</v>
      </c>
      <c r="M95" s="16">
        <f t="shared" si="21"/>
        <v>5395</v>
      </c>
      <c r="N95" s="16">
        <f t="shared" si="22"/>
        <v>-170.17647058823471</v>
      </c>
      <c r="O95" s="8">
        <f>VLOOKUP(C95,SeasonalCycle_PivTab!$B$22:$C$33,2,FALSE)</f>
        <v>5.5651764705882343</v>
      </c>
    </row>
    <row r="96" spans="2:15">
      <c r="B96">
        <v>1985</v>
      </c>
      <c r="C96">
        <v>4</v>
      </c>
      <c r="D96">
        <v>5.4009999999999998</v>
      </c>
      <c r="E96">
        <f t="shared" si="13"/>
        <v>1985.2916666666667</v>
      </c>
      <c r="F96" s="9">
        <f t="shared" si="14"/>
        <v>31168</v>
      </c>
      <c r="G96" s="9">
        <f t="shared" si="15"/>
        <v>31138</v>
      </c>
      <c r="H96" s="9">
        <f t="shared" si="16"/>
        <v>30</v>
      </c>
      <c r="I96" s="9">
        <f t="shared" si="17"/>
        <v>15</v>
      </c>
      <c r="J96" s="9">
        <f t="shared" si="18"/>
        <v>31153</v>
      </c>
      <c r="K96" s="8">
        <f t="shared" si="19"/>
        <v>5.4009999999999998</v>
      </c>
      <c r="L96" s="8">
        <f t="shared" si="20"/>
        <v>-9.8314285714286243E-2</v>
      </c>
      <c r="M96" s="16">
        <f t="shared" si="21"/>
        <v>5401</v>
      </c>
      <c r="N96" s="16">
        <f t="shared" si="22"/>
        <v>-98.314285714286243</v>
      </c>
      <c r="O96" s="8">
        <f>VLOOKUP(C96,SeasonalCycle_PivTab!$B$22:$C$33,2,FALSE)</f>
        <v>5.499314285714286</v>
      </c>
    </row>
    <row r="97" spans="2:15">
      <c r="B97">
        <v>1985</v>
      </c>
      <c r="C97">
        <v>5</v>
      </c>
      <c r="D97">
        <v>5.3860000000000001</v>
      </c>
      <c r="E97">
        <f t="shared" si="13"/>
        <v>1985.375</v>
      </c>
      <c r="F97" s="9">
        <f t="shared" si="14"/>
        <v>31199</v>
      </c>
      <c r="G97" s="9">
        <f t="shared" si="15"/>
        <v>31168</v>
      </c>
      <c r="H97" s="9">
        <f t="shared" si="16"/>
        <v>31</v>
      </c>
      <c r="I97" s="9">
        <f t="shared" si="17"/>
        <v>15.5</v>
      </c>
      <c r="J97" s="9">
        <f t="shared" si="18"/>
        <v>31183.5</v>
      </c>
      <c r="K97" s="8">
        <f t="shared" si="19"/>
        <v>5.3860000000000001</v>
      </c>
      <c r="L97" s="8">
        <f t="shared" si="20"/>
        <v>-9.8027777777777381E-2</v>
      </c>
      <c r="M97" s="16">
        <f t="shared" si="21"/>
        <v>5386</v>
      </c>
      <c r="N97" s="16">
        <f t="shared" si="22"/>
        <v>-98.027777777777374</v>
      </c>
      <c r="O97" s="8">
        <f>VLOOKUP(C97,SeasonalCycle_PivTab!$B$22:$C$33,2,FALSE)</f>
        <v>5.4840277777777775</v>
      </c>
    </row>
    <row r="98" spans="2:15">
      <c r="B98">
        <v>1985</v>
      </c>
      <c r="C98">
        <v>6</v>
      </c>
      <c r="D98">
        <v>5.4829999999999997</v>
      </c>
      <c r="E98">
        <f t="shared" si="13"/>
        <v>1985.4583333333333</v>
      </c>
      <c r="F98" s="9">
        <f t="shared" si="14"/>
        <v>31229</v>
      </c>
      <c r="G98" s="9">
        <f t="shared" si="15"/>
        <v>31199</v>
      </c>
      <c r="H98" s="9">
        <f t="shared" si="16"/>
        <v>30</v>
      </c>
      <c r="I98" s="9">
        <f t="shared" si="17"/>
        <v>15</v>
      </c>
      <c r="J98" s="9">
        <f t="shared" si="18"/>
        <v>31214</v>
      </c>
      <c r="K98" s="8">
        <f t="shared" si="19"/>
        <v>5.4829999999999997</v>
      </c>
      <c r="L98" s="8">
        <f t="shared" si="20"/>
        <v>-1.916666666666611E-2</v>
      </c>
      <c r="M98" s="16">
        <f t="shared" si="21"/>
        <v>5483</v>
      </c>
      <c r="N98" s="16">
        <f t="shared" si="22"/>
        <v>-19.16666666666611</v>
      </c>
      <c r="O98" s="8">
        <f>VLOOKUP(C98,SeasonalCycle_PivTab!$B$22:$C$33,2,FALSE)</f>
        <v>5.5021666666666658</v>
      </c>
    </row>
    <row r="99" spans="2:15">
      <c r="B99">
        <v>1985</v>
      </c>
      <c r="C99">
        <v>7</v>
      </c>
      <c r="D99">
        <v>5.5019999999999998</v>
      </c>
      <c r="E99">
        <f t="shared" si="13"/>
        <v>1985.5416666666667</v>
      </c>
      <c r="F99" s="9">
        <f t="shared" si="14"/>
        <v>31260</v>
      </c>
      <c r="G99" s="9">
        <f t="shared" si="15"/>
        <v>31229</v>
      </c>
      <c r="H99" s="9">
        <f t="shared" si="16"/>
        <v>31</v>
      </c>
      <c r="I99" s="9">
        <f t="shared" si="17"/>
        <v>15.5</v>
      </c>
      <c r="J99" s="9">
        <f t="shared" si="18"/>
        <v>31244.5</v>
      </c>
      <c r="K99" s="8">
        <f t="shared" si="19"/>
        <v>5.5019999999999998</v>
      </c>
      <c r="L99" s="8">
        <f t="shared" si="20"/>
        <v>-4.6888888888889646E-2</v>
      </c>
      <c r="M99" s="16">
        <f t="shared" si="21"/>
        <v>5502</v>
      </c>
      <c r="N99" s="16">
        <f t="shared" si="22"/>
        <v>-46.888888888889646</v>
      </c>
      <c r="O99" s="8">
        <f>VLOOKUP(C99,SeasonalCycle_PivTab!$B$22:$C$33,2,FALSE)</f>
        <v>5.5488888888888894</v>
      </c>
    </row>
    <row r="100" spans="2:15">
      <c r="B100">
        <v>1985</v>
      </c>
      <c r="C100">
        <v>8</v>
      </c>
      <c r="D100">
        <v>5.4989999999999997</v>
      </c>
      <c r="E100">
        <f t="shared" si="13"/>
        <v>1985.625</v>
      </c>
      <c r="F100" s="9">
        <f t="shared" si="14"/>
        <v>31291</v>
      </c>
      <c r="G100" s="9">
        <f t="shared" si="15"/>
        <v>31260</v>
      </c>
      <c r="H100" s="9">
        <f t="shared" si="16"/>
        <v>31</v>
      </c>
      <c r="I100" s="9">
        <f t="shared" si="17"/>
        <v>15.5</v>
      </c>
      <c r="J100" s="9">
        <f t="shared" si="18"/>
        <v>31275.5</v>
      </c>
      <c r="K100" s="8">
        <f t="shared" si="19"/>
        <v>5.4989999999999997</v>
      </c>
      <c r="L100" s="8">
        <f t="shared" si="20"/>
        <v>-7.816666666666805E-2</v>
      </c>
      <c r="M100" s="16">
        <f t="shared" si="21"/>
        <v>5499</v>
      </c>
      <c r="N100" s="16">
        <f t="shared" si="22"/>
        <v>-78.16666666666805</v>
      </c>
      <c r="O100" s="8">
        <f>VLOOKUP(C100,SeasonalCycle_PivTab!$B$22:$C$33,2,FALSE)</f>
        <v>5.5771666666666677</v>
      </c>
    </row>
    <row r="101" spans="2:15">
      <c r="B101">
        <v>1985</v>
      </c>
      <c r="C101">
        <v>9</v>
      </c>
      <c r="D101">
        <v>5.5659999999999998</v>
      </c>
      <c r="E101">
        <f t="shared" si="13"/>
        <v>1985.7083333333333</v>
      </c>
      <c r="F101" s="9">
        <f t="shared" si="14"/>
        <v>31321</v>
      </c>
      <c r="G101" s="9">
        <f t="shared" si="15"/>
        <v>31291</v>
      </c>
      <c r="H101" s="9">
        <f t="shared" si="16"/>
        <v>30</v>
      </c>
      <c r="I101" s="9">
        <f t="shared" si="17"/>
        <v>15</v>
      </c>
      <c r="J101" s="9">
        <f t="shared" si="18"/>
        <v>31306</v>
      </c>
      <c r="K101" s="8">
        <f t="shared" si="19"/>
        <v>5.5659999999999998</v>
      </c>
      <c r="L101" s="8">
        <f t="shared" si="20"/>
        <v>-3.354054054054334E-2</v>
      </c>
      <c r="M101" s="16">
        <f t="shared" si="21"/>
        <v>5566</v>
      </c>
      <c r="N101" s="16">
        <f t="shared" si="22"/>
        <v>-33.54054054054334</v>
      </c>
      <c r="O101" s="8">
        <f>VLOOKUP(C101,SeasonalCycle_PivTab!$B$22:$C$33,2,FALSE)</f>
        <v>5.5995405405405432</v>
      </c>
    </row>
    <row r="102" spans="2:15">
      <c r="B102">
        <v>1985</v>
      </c>
      <c r="C102">
        <v>10</v>
      </c>
      <c r="D102">
        <v>5.5019999999999998</v>
      </c>
      <c r="E102">
        <f t="shared" si="13"/>
        <v>1985.7916666666667</v>
      </c>
      <c r="F102" s="9">
        <f t="shared" si="14"/>
        <v>31352</v>
      </c>
      <c r="G102" s="9">
        <f t="shared" si="15"/>
        <v>31321</v>
      </c>
      <c r="H102" s="9">
        <f t="shared" si="16"/>
        <v>31</v>
      </c>
      <c r="I102" s="9">
        <f t="shared" si="17"/>
        <v>15.5</v>
      </c>
      <c r="J102" s="9">
        <f t="shared" si="18"/>
        <v>31336.5</v>
      </c>
      <c r="K102" s="8">
        <f t="shared" si="19"/>
        <v>5.5019999999999998</v>
      </c>
      <c r="L102" s="8">
        <f t="shared" si="20"/>
        <v>-8.7805555555557468E-2</v>
      </c>
      <c r="M102" s="16">
        <f t="shared" si="21"/>
        <v>5502</v>
      </c>
      <c r="N102" s="16">
        <f t="shared" si="22"/>
        <v>-87.805555555557476</v>
      </c>
      <c r="O102" s="8">
        <f>VLOOKUP(C102,SeasonalCycle_PivTab!$B$22:$C$33,2,FALSE)</f>
        <v>5.5898055555555572</v>
      </c>
    </row>
    <row r="103" spans="2:15">
      <c r="B103">
        <v>1985</v>
      </c>
      <c r="C103">
        <v>11</v>
      </c>
      <c r="D103">
        <v>5.492</v>
      </c>
      <c r="E103">
        <f t="shared" si="13"/>
        <v>1985.875</v>
      </c>
      <c r="F103" s="9">
        <f t="shared" si="14"/>
        <v>31382</v>
      </c>
      <c r="G103" s="9">
        <f t="shared" si="15"/>
        <v>31352</v>
      </c>
      <c r="H103" s="9">
        <f t="shared" si="16"/>
        <v>30</v>
      </c>
      <c r="I103" s="9">
        <f t="shared" si="17"/>
        <v>15</v>
      </c>
      <c r="J103" s="9">
        <f t="shared" si="18"/>
        <v>31367</v>
      </c>
      <c r="K103" s="8">
        <f t="shared" si="19"/>
        <v>5.492</v>
      </c>
      <c r="L103" s="8">
        <f t="shared" si="20"/>
        <v>-0.11111111111110983</v>
      </c>
      <c r="M103" s="16">
        <f t="shared" si="21"/>
        <v>5492</v>
      </c>
      <c r="N103" s="16">
        <f t="shared" si="22"/>
        <v>-111.11111111110984</v>
      </c>
      <c r="O103" s="8">
        <f>VLOOKUP(C103,SeasonalCycle_PivTab!$B$22:$C$33,2,FALSE)</f>
        <v>5.6031111111111098</v>
      </c>
    </row>
    <row r="104" spans="2:15">
      <c r="B104">
        <v>1985</v>
      </c>
      <c r="C104">
        <v>12</v>
      </c>
      <c r="D104">
        <v>5.55</v>
      </c>
      <c r="E104">
        <f t="shared" si="13"/>
        <v>1985.9583333333333</v>
      </c>
      <c r="F104" s="9">
        <f t="shared" si="14"/>
        <v>31413</v>
      </c>
      <c r="G104" s="9">
        <f t="shared" si="15"/>
        <v>31382</v>
      </c>
      <c r="H104" s="9">
        <f t="shared" si="16"/>
        <v>31</v>
      </c>
      <c r="I104" s="9">
        <f t="shared" si="17"/>
        <v>15.5</v>
      </c>
      <c r="J104" s="9">
        <f t="shared" si="18"/>
        <v>31397.5</v>
      </c>
      <c r="K104" s="8">
        <f t="shared" si="19"/>
        <v>5.55</v>
      </c>
      <c r="L104" s="8">
        <f t="shared" si="20"/>
        <v>-8.4135135135135819E-2</v>
      </c>
      <c r="M104" s="16">
        <f t="shared" si="21"/>
        <v>5550</v>
      </c>
      <c r="N104" s="16">
        <f t="shared" si="22"/>
        <v>-84.135135135135812</v>
      </c>
      <c r="O104" s="8">
        <f>VLOOKUP(C104,SeasonalCycle_PivTab!$B$22:$C$33,2,FALSE)</f>
        <v>5.6341351351351356</v>
      </c>
    </row>
    <row r="105" spans="2:15">
      <c r="B105">
        <v>1986</v>
      </c>
      <c r="C105">
        <v>1</v>
      </c>
      <c r="D105">
        <v>5.6360000000000001</v>
      </c>
      <c r="E105">
        <f t="shared" si="13"/>
        <v>1986.0416666666667</v>
      </c>
      <c r="F105" s="9">
        <f t="shared" si="14"/>
        <v>31444</v>
      </c>
      <c r="G105" s="9">
        <f t="shared" si="15"/>
        <v>31413</v>
      </c>
      <c r="H105" s="9">
        <f t="shared" si="16"/>
        <v>31</v>
      </c>
      <c r="I105" s="9">
        <f t="shared" si="17"/>
        <v>15.5</v>
      </c>
      <c r="J105" s="9">
        <f t="shared" si="18"/>
        <v>31428.5</v>
      </c>
      <c r="K105" s="8">
        <f t="shared" si="19"/>
        <v>5.6360000000000001</v>
      </c>
      <c r="L105" s="8">
        <f t="shared" si="20"/>
        <v>-5.4857142857134278E-3</v>
      </c>
      <c r="M105" s="16">
        <f t="shared" si="21"/>
        <v>5636</v>
      </c>
      <c r="N105" s="16">
        <f t="shared" si="22"/>
        <v>-5.4857142857134278</v>
      </c>
      <c r="O105" s="8">
        <f>VLOOKUP(C105,SeasonalCycle_PivTab!$B$22:$C$33,2,FALSE)</f>
        <v>5.6414857142857135</v>
      </c>
    </row>
    <row r="106" spans="2:15">
      <c r="B106">
        <v>1986</v>
      </c>
      <c r="C106">
        <v>2</v>
      </c>
      <c r="D106">
        <v>5.6970000000000001</v>
      </c>
      <c r="E106">
        <f t="shared" si="13"/>
        <v>1986.125</v>
      </c>
      <c r="F106" s="9">
        <f t="shared" si="14"/>
        <v>31472</v>
      </c>
      <c r="G106" s="9">
        <f t="shared" si="15"/>
        <v>31444</v>
      </c>
      <c r="H106" s="9">
        <f t="shared" si="16"/>
        <v>28</v>
      </c>
      <c r="I106" s="9">
        <f t="shared" si="17"/>
        <v>14</v>
      </c>
      <c r="J106" s="9">
        <f t="shared" si="18"/>
        <v>31458</v>
      </c>
      <c r="K106" s="8">
        <f t="shared" si="19"/>
        <v>5.6970000000000001</v>
      </c>
      <c r="L106" s="8">
        <f t="shared" si="20"/>
        <v>7.0314285714285774E-2</v>
      </c>
      <c r="M106" s="16">
        <f t="shared" si="21"/>
        <v>5697</v>
      </c>
      <c r="N106" s="16">
        <f t="shared" si="22"/>
        <v>70.314285714285774</v>
      </c>
      <c r="O106" s="8">
        <f>VLOOKUP(C106,SeasonalCycle_PivTab!$B$22:$C$33,2,FALSE)</f>
        <v>5.6266857142857143</v>
      </c>
    </row>
    <row r="107" spans="2:15">
      <c r="B107">
        <v>1986</v>
      </c>
      <c r="C107">
        <v>3</v>
      </c>
      <c r="D107">
        <v>5.5810000000000004</v>
      </c>
      <c r="E107">
        <f t="shared" si="13"/>
        <v>1986.2083333333333</v>
      </c>
      <c r="F107" s="9">
        <f t="shared" si="14"/>
        <v>31503</v>
      </c>
      <c r="G107" s="9">
        <f t="shared" si="15"/>
        <v>31472</v>
      </c>
      <c r="H107" s="9">
        <f t="shared" si="16"/>
        <v>31</v>
      </c>
      <c r="I107" s="9">
        <f t="shared" si="17"/>
        <v>15.5</v>
      </c>
      <c r="J107" s="9">
        <f t="shared" si="18"/>
        <v>31487.5</v>
      </c>
      <c r="K107" s="8">
        <f t="shared" si="19"/>
        <v>5.5810000000000004</v>
      </c>
      <c r="L107" s="8">
        <f t="shared" si="20"/>
        <v>1.5823529411766124E-2</v>
      </c>
      <c r="M107" s="16">
        <f t="shared" si="21"/>
        <v>5581</v>
      </c>
      <c r="N107" s="16">
        <f t="shared" si="22"/>
        <v>15.823529411766124</v>
      </c>
      <c r="O107" s="8">
        <f>VLOOKUP(C107,SeasonalCycle_PivTab!$B$22:$C$33,2,FALSE)</f>
        <v>5.5651764705882343</v>
      </c>
    </row>
    <row r="108" spans="2:15">
      <c r="B108">
        <v>1986</v>
      </c>
      <c r="C108">
        <v>4</v>
      </c>
      <c r="D108">
        <v>5.4189999999999996</v>
      </c>
      <c r="E108">
        <f t="shared" si="13"/>
        <v>1986.2916666666667</v>
      </c>
      <c r="F108" s="9">
        <f t="shared" si="14"/>
        <v>31533</v>
      </c>
      <c r="G108" s="9">
        <f t="shared" si="15"/>
        <v>31503</v>
      </c>
      <c r="H108" s="9">
        <f t="shared" si="16"/>
        <v>30</v>
      </c>
      <c r="I108" s="9">
        <f t="shared" si="17"/>
        <v>15</v>
      </c>
      <c r="J108" s="9">
        <f t="shared" si="18"/>
        <v>31518</v>
      </c>
      <c r="K108" s="8">
        <f t="shared" si="19"/>
        <v>5.4189999999999996</v>
      </c>
      <c r="L108" s="8">
        <f t="shared" si="20"/>
        <v>-8.0314285714286449E-2</v>
      </c>
      <c r="M108" s="16">
        <f t="shared" si="21"/>
        <v>5419</v>
      </c>
      <c r="N108" s="16">
        <f t="shared" si="22"/>
        <v>-80.314285714286456</v>
      </c>
      <c r="O108" s="8">
        <f>VLOOKUP(C108,SeasonalCycle_PivTab!$B$22:$C$33,2,FALSE)</f>
        <v>5.499314285714286</v>
      </c>
    </row>
    <row r="109" spans="2:15">
      <c r="B109">
        <v>1986</v>
      </c>
      <c r="C109">
        <v>5</v>
      </c>
      <c r="D109">
        <v>5.4249999999999998</v>
      </c>
      <c r="E109">
        <f t="shared" si="13"/>
        <v>1986.375</v>
      </c>
      <c r="F109" s="9">
        <f t="shared" si="14"/>
        <v>31564</v>
      </c>
      <c r="G109" s="9">
        <f t="shared" si="15"/>
        <v>31533</v>
      </c>
      <c r="H109" s="9">
        <f t="shared" si="16"/>
        <v>31</v>
      </c>
      <c r="I109" s="9">
        <f t="shared" si="17"/>
        <v>15.5</v>
      </c>
      <c r="J109" s="9">
        <f t="shared" si="18"/>
        <v>31548.5</v>
      </c>
      <c r="K109" s="8">
        <f t="shared" si="19"/>
        <v>5.4249999999999998</v>
      </c>
      <c r="L109" s="8">
        <f t="shared" si="20"/>
        <v>-5.9027777777777679E-2</v>
      </c>
      <c r="M109" s="16">
        <f t="shared" si="21"/>
        <v>5425</v>
      </c>
      <c r="N109" s="16">
        <f t="shared" si="22"/>
        <v>-59.027777777777679</v>
      </c>
      <c r="O109" s="8">
        <f>VLOOKUP(C109,SeasonalCycle_PivTab!$B$22:$C$33,2,FALSE)</f>
        <v>5.4840277777777775</v>
      </c>
    </row>
    <row r="110" spans="2:15">
      <c r="B110">
        <v>1986</v>
      </c>
      <c r="C110">
        <v>6</v>
      </c>
      <c r="D110">
        <v>5.4770000000000003</v>
      </c>
      <c r="E110">
        <f t="shared" si="13"/>
        <v>1986.4583333333333</v>
      </c>
      <c r="F110" s="9">
        <f t="shared" si="14"/>
        <v>31594</v>
      </c>
      <c r="G110" s="9">
        <f t="shared" si="15"/>
        <v>31564</v>
      </c>
      <c r="H110" s="9">
        <f t="shared" si="16"/>
        <v>30</v>
      </c>
      <c r="I110" s="9">
        <f t="shared" si="17"/>
        <v>15</v>
      </c>
      <c r="J110" s="9">
        <f t="shared" si="18"/>
        <v>31579</v>
      </c>
      <c r="K110" s="8">
        <f t="shared" si="19"/>
        <v>5.4770000000000003</v>
      </c>
      <c r="L110" s="8">
        <f t="shared" si="20"/>
        <v>-2.5166666666665449E-2</v>
      </c>
      <c r="M110" s="16">
        <f t="shared" si="21"/>
        <v>5477</v>
      </c>
      <c r="N110" s="16">
        <f t="shared" si="22"/>
        <v>-25.166666666665449</v>
      </c>
      <c r="O110" s="8">
        <f>VLOOKUP(C110,SeasonalCycle_PivTab!$B$22:$C$33,2,FALSE)</f>
        <v>5.5021666666666658</v>
      </c>
    </row>
    <row r="111" spans="2:15">
      <c r="B111">
        <v>1986</v>
      </c>
      <c r="C111">
        <v>7</v>
      </c>
      <c r="D111">
        <v>5.4889999999999999</v>
      </c>
      <c r="E111">
        <f t="shared" si="13"/>
        <v>1986.5416666666667</v>
      </c>
      <c r="F111" s="9">
        <f t="shared" si="14"/>
        <v>31625</v>
      </c>
      <c r="G111" s="9">
        <f t="shared" si="15"/>
        <v>31594</v>
      </c>
      <c r="H111" s="9">
        <f t="shared" si="16"/>
        <v>31</v>
      </c>
      <c r="I111" s="9">
        <f t="shared" si="17"/>
        <v>15.5</v>
      </c>
      <c r="J111" s="9">
        <f t="shared" si="18"/>
        <v>31609.5</v>
      </c>
      <c r="K111" s="8">
        <f t="shared" si="19"/>
        <v>5.4889999999999999</v>
      </c>
      <c r="L111" s="8">
        <f t="shared" si="20"/>
        <v>-5.9888888888889547E-2</v>
      </c>
      <c r="M111" s="16">
        <f t="shared" si="21"/>
        <v>5489</v>
      </c>
      <c r="N111" s="16">
        <f t="shared" si="22"/>
        <v>-59.888888888889547</v>
      </c>
      <c r="O111" s="8">
        <f>VLOOKUP(C111,SeasonalCycle_PivTab!$B$22:$C$33,2,FALSE)</f>
        <v>5.5488888888888894</v>
      </c>
    </row>
    <row r="112" spans="2:15">
      <c r="B112">
        <v>1986</v>
      </c>
      <c r="C112">
        <v>8</v>
      </c>
      <c r="D112">
        <v>5.5380000000000003</v>
      </c>
      <c r="E112">
        <f t="shared" si="13"/>
        <v>1986.625</v>
      </c>
      <c r="F112" s="9">
        <f t="shared" si="14"/>
        <v>31656</v>
      </c>
      <c r="G112" s="9">
        <f t="shared" si="15"/>
        <v>31625</v>
      </c>
      <c r="H112" s="9">
        <f t="shared" si="16"/>
        <v>31</v>
      </c>
      <c r="I112" s="9">
        <f t="shared" si="17"/>
        <v>15.5</v>
      </c>
      <c r="J112" s="9">
        <f t="shared" si="18"/>
        <v>31640.5</v>
      </c>
      <c r="K112" s="8">
        <f t="shared" si="19"/>
        <v>5.5380000000000003</v>
      </c>
      <c r="L112" s="8">
        <f t="shared" si="20"/>
        <v>-3.916666666666746E-2</v>
      </c>
      <c r="M112" s="16">
        <f t="shared" si="21"/>
        <v>5538</v>
      </c>
      <c r="N112" s="16">
        <f t="shared" si="22"/>
        <v>-39.16666666666746</v>
      </c>
      <c r="O112" s="8">
        <f>VLOOKUP(C112,SeasonalCycle_PivTab!$B$22:$C$33,2,FALSE)</f>
        <v>5.5771666666666677</v>
      </c>
    </row>
    <row r="113" spans="2:15">
      <c r="B113">
        <v>1986</v>
      </c>
      <c r="C113">
        <v>9</v>
      </c>
      <c r="D113">
        <v>5.5629999999999997</v>
      </c>
      <c r="E113">
        <f t="shared" si="13"/>
        <v>1986.7083333333333</v>
      </c>
      <c r="F113" s="9">
        <f t="shared" si="14"/>
        <v>31686</v>
      </c>
      <c r="G113" s="9">
        <f t="shared" si="15"/>
        <v>31656</v>
      </c>
      <c r="H113" s="9">
        <f t="shared" si="16"/>
        <v>30</v>
      </c>
      <c r="I113" s="9">
        <f t="shared" si="17"/>
        <v>15</v>
      </c>
      <c r="J113" s="9">
        <f t="shared" si="18"/>
        <v>31671</v>
      </c>
      <c r="K113" s="8">
        <f t="shared" si="19"/>
        <v>5.5629999999999997</v>
      </c>
      <c r="L113" s="8">
        <f t="shared" si="20"/>
        <v>-3.6540540540543454E-2</v>
      </c>
      <c r="M113" s="16">
        <f t="shared" si="21"/>
        <v>5563</v>
      </c>
      <c r="N113" s="16">
        <f t="shared" si="22"/>
        <v>-36.540540540543454</v>
      </c>
      <c r="O113" s="8">
        <f>VLOOKUP(C113,SeasonalCycle_PivTab!$B$22:$C$33,2,FALSE)</f>
        <v>5.5995405405405432</v>
      </c>
    </row>
    <row r="114" spans="2:15">
      <c r="B114">
        <v>1986</v>
      </c>
      <c r="C114">
        <v>10</v>
      </c>
      <c r="D114">
        <v>5.5529999999999999</v>
      </c>
      <c r="E114">
        <f t="shared" si="13"/>
        <v>1986.7916666666667</v>
      </c>
      <c r="F114" s="9">
        <f t="shared" si="14"/>
        <v>31717</v>
      </c>
      <c r="G114" s="9">
        <f t="shared" si="15"/>
        <v>31686</v>
      </c>
      <c r="H114" s="9">
        <f t="shared" si="16"/>
        <v>31</v>
      </c>
      <c r="I114" s="9">
        <f t="shared" si="17"/>
        <v>15.5</v>
      </c>
      <c r="J114" s="9">
        <f t="shared" si="18"/>
        <v>31701.5</v>
      </c>
      <c r="K114" s="8">
        <f t="shared" si="19"/>
        <v>5.5529999999999999</v>
      </c>
      <c r="L114" s="8">
        <f t="shared" si="20"/>
        <v>-3.6805555555557312E-2</v>
      </c>
      <c r="M114" s="16">
        <f t="shared" si="21"/>
        <v>5553</v>
      </c>
      <c r="N114" s="16">
        <f t="shared" si="22"/>
        <v>-36.805555555557312</v>
      </c>
      <c r="O114" s="8">
        <f>VLOOKUP(C114,SeasonalCycle_PivTab!$B$22:$C$33,2,FALSE)</f>
        <v>5.5898055555555572</v>
      </c>
    </row>
    <row r="115" spans="2:15">
      <c r="B115">
        <v>1986</v>
      </c>
      <c r="C115">
        <v>11</v>
      </c>
      <c r="D115">
        <v>5.5259999999999998</v>
      </c>
      <c r="E115">
        <f t="shared" si="13"/>
        <v>1986.875</v>
      </c>
      <c r="F115" s="9">
        <f t="shared" si="14"/>
        <v>31747</v>
      </c>
      <c r="G115" s="9">
        <f t="shared" si="15"/>
        <v>31717</v>
      </c>
      <c r="H115" s="9">
        <f t="shared" si="16"/>
        <v>30</v>
      </c>
      <c r="I115" s="9">
        <f t="shared" si="17"/>
        <v>15</v>
      </c>
      <c r="J115" s="9">
        <f t="shared" si="18"/>
        <v>31732</v>
      </c>
      <c r="K115" s="8">
        <f t="shared" si="19"/>
        <v>5.5259999999999998</v>
      </c>
      <c r="L115" s="8">
        <f t="shared" si="20"/>
        <v>-7.711111111111002E-2</v>
      </c>
      <c r="M115" s="16">
        <f t="shared" si="21"/>
        <v>5526</v>
      </c>
      <c r="N115" s="16">
        <f t="shared" si="22"/>
        <v>-77.11111111111002</v>
      </c>
      <c r="O115" s="8">
        <f>VLOOKUP(C115,SeasonalCycle_PivTab!$B$22:$C$33,2,FALSE)</f>
        <v>5.6031111111111098</v>
      </c>
    </row>
    <row r="116" spans="2:15">
      <c r="B116">
        <v>1986</v>
      </c>
      <c r="C116">
        <v>12</v>
      </c>
      <c r="D116">
        <v>5.66</v>
      </c>
      <c r="E116">
        <f t="shared" si="13"/>
        <v>1986.9583333333333</v>
      </c>
      <c r="F116" s="9">
        <f t="shared" si="14"/>
        <v>31778</v>
      </c>
      <c r="G116" s="9">
        <f t="shared" si="15"/>
        <v>31747</v>
      </c>
      <c r="H116" s="9">
        <f t="shared" si="16"/>
        <v>31</v>
      </c>
      <c r="I116" s="9">
        <f t="shared" si="17"/>
        <v>15.5</v>
      </c>
      <c r="J116" s="9">
        <f t="shared" si="18"/>
        <v>31762.5</v>
      </c>
      <c r="K116" s="8">
        <f t="shared" si="19"/>
        <v>5.66</v>
      </c>
      <c r="L116" s="8">
        <f t="shared" si="20"/>
        <v>2.5864864864864501E-2</v>
      </c>
      <c r="M116" s="16">
        <f t="shared" si="21"/>
        <v>5660</v>
      </c>
      <c r="N116" s="16">
        <f t="shared" si="22"/>
        <v>25.864864864864501</v>
      </c>
      <c r="O116" s="8">
        <f>VLOOKUP(C116,SeasonalCycle_PivTab!$B$22:$C$33,2,FALSE)</f>
        <v>5.6341351351351356</v>
      </c>
    </row>
    <row r="117" spans="2:15">
      <c r="B117">
        <v>1987</v>
      </c>
      <c r="C117">
        <v>1</v>
      </c>
      <c r="D117">
        <v>5.6020000000000003</v>
      </c>
      <c r="E117">
        <f t="shared" si="13"/>
        <v>1987.0416666666667</v>
      </c>
      <c r="F117" s="9">
        <f t="shared" si="14"/>
        <v>31809</v>
      </c>
      <c r="G117" s="9">
        <f t="shared" si="15"/>
        <v>31778</v>
      </c>
      <c r="H117" s="9">
        <f t="shared" si="16"/>
        <v>31</v>
      </c>
      <c r="I117" s="9">
        <f t="shared" si="17"/>
        <v>15.5</v>
      </c>
      <c r="J117" s="9">
        <f t="shared" si="18"/>
        <v>31793.5</v>
      </c>
      <c r="K117" s="8">
        <f t="shared" si="19"/>
        <v>5.6020000000000003</v>
      </c>
      <c r="L117" s="8">
        <f t="shared" si="20"/>
        <v>-3.9485714285713236E-2</v>
      </c>
      <c r="M117" s="16">
        <f t="shared" si="21"/>
        <v>5602</v>
      </c>
      <c r="N117" s="16">
        <f t="shared" si="22"/>
        <v>-39.485714285713236</v>
      </c>
      <c r="O117" s="8">
        <f>VLOOKUP(C117,SeasonalCycle_PivTab!$B$22:$C$33,2,FALSE)</f>
        <v>5.6414857142857135</v>
      </c>
    </row>
    <row r="118" spans="2:15">
      <c r="B118">
        <v>1987</v>
      </c>
      <c r="C118">
        <v>2</v>
      </c>
      <c r="D118">
        <v>5.6020000000000003</v>
      </c>
      <c r="E118">
        <f t="shared" si="13"/>
        <v>1987.125</v>
      </c>
      <c r="F118" s="9">
        <f t="shared" si="14"/>
        <v>31837</v>
      </c>
      <c r="G118" s="9">
        <f t="shared" si="15"/>
        <v>31809</v>
      </c>
      <c r="H118" s="9">
        <f t="shared" si="16"/>
        <v>28</v>
      </c>
      <c r="I118" s="9">
        <f t="shared" si="17"/>
        <v>14</v>
      </c>
      <c r="J118" s="9">
        <f t="shared" si="18"/>
        <v>31823</v>
      </c>
      <c r="K118" s="8">
        <f t="shared" si="19"/>
        <v>5.6020000000000003</v>
      </c>
      <c r="L118" s="8">
        <f t="shared" si="20"/>
        <v>-2.4685714285713978E-2</v>
      </c>
      <c r="M118" s="16">
        <f t="shared" si="21"/>
        <v>5602</v>
      </c>
      <c r="N118" s="16">
        <f t="shared" si="22"/>
        <v>-24.685714285713978</v>
      </c>
      <c r="O118" s="8">
        <f>VLOOKUP(C118,SeasonalCycle_PivTab!$B$22:$C$33,2,FALSE)</f>
        <v>5.6266857142857143</v>
      </c>
    </row>
    <row r="119" spans="2:15">
      <c r="B119">
        <v>1987</v>
      </c>
      <c r="C119">
        <v>3</v>
      </c>
      <c r="D119">
        <v>5.569</v>
      </c>
      <c r="E119">
        <f t="shared" si="13"/>
        <v>1987.2083333333333</v>
      </c>
      <c r="F119" s="9">
        <f t="shared" si="14"/>
        <v>31868</v>
      </c>
      <c r="G119" s="9">
        <f t="shared" si="15"/>
        <v>31837</v>
      </c>
      <c r="H119" s="9">
        <f t="shared" si="16"/>
        <v>31</v>
      </c>
      <c r="I119" s="9">
        <f t="shared" si="17"/>
        <v>15.5</v>
      </c>
      <c r="J119" s="9">
        <f t="shared" si="18"/>
        <v>31852.5</v>
      </c>
      <c r="K119" s="8">
        <f t="shared" si="19"/>
        <v>5.569</v>
      </c>
      <c r="L119" s="8">
        <f t="shared" si="20"/>
        <v>3.8235294117656693E-3</v>
      </c>
      <c r="M119" s="16">
        <f t="shared" si="21"/>
        <v>5569</v>
      </c>
      <c r="N119" s="16">
        <f t="shared" si="22"/>
        <v>3.8235294117656693</v>
      </c>
      <c r="O119" s="8">
        <f>VLOOKUP(C119,SeasonalCycle_PivTab!$B$22:$C$33,2,FALSE)</f>
        <v>5.5651764705882343</v>
      </c>
    </row>
    <row r="120" spans="2:15">
      <c r="B120">
        <v>1987</v>
      </c>
      <c r="C120">
        <v>4</v>
      </c>
      <c r="D120">
        <v>5.4160000000000004</v>
      </c>
      <c r="E120">
        <f t="shared" si="13"/>
        <v>1987.2916666666667</v>
      </c>
      <c r="F120" s="9">
        <f t="shared" si="14"/>
        <v>31898</v>
      </c>
      <c r="G120" s="9">
        <f t="shared" si="15"/>
        <v>31868</v>
      </c>
      <c r="H120" s="9">
        <f t="shared" si="16"/>
        <v>30</v>
      </c>
      <c r="I120" s="9">
        <f t="shared" si="17"/>
        <v>15</v>
      </c>
      <c r="J120" s="9">
        <f t="shared" si="18"/>
        <v>31883</v>
      </c>
      <c r="K120" s="8">
        <f t="shared" si="19"/>
        <v>5.4160000000000004</v>
      </c>
      <c r="L120" s="8">
        <f t="shared" si="20"/>
        <v>-8.3314285714285674E-2</v>
      </c>
      <c r="M120" s="16">
        <f t="shared" si="21"/>
        <v>5416</v>
      </c>
      <c r="N120" s="16">
        <f t="shared" si="22"/>
        <v>-83.314285714285674</v>
      </c>
      <c r="O120" s="8">
        <f>VLOOKUP(C120,SeasonalCycle_PivTab!$B$22:$C$33,2,FALSE)</f>
        <v>5.499314285714286</v>
      </c>
    </row>
    <row r="121" spans="2:15">
      <c r="B121">
        <v>1987</v>
      </c>
      <c r="C121">
        <v>5</v>
      </c>
      <c r="D121">
        <v>5.4829999999999997</v>
      </c>
      <c r="E121">
        <f t="shared" si="13"/>
        <v>1987.375</v>
      </c>
      <c r="F121" s="9">
        <f t="shared" si="14"/>
        <v>31929</v>
      </c>
      <c r="G121" s="9">
        <f t="shared" si="15"/>
        <v>31898</v>
      </c>
      <c r="H121" s="9">
        <f t="shared" si="16"/>
        <v>31</v>
      </c>
      <c r="I121" s="9">
        <f t="shared" si="17"/>
        <v>15.5</v>
      </c>
      <c r="J121" s="9">
        <f t="shared" si="18"/>
        <v>31913.5</v>
      </c>
      <c r="K121" s="8">
        <f t="shared" si="19"/>
        <v>5.4829999999999997</v>
      </c>
      <c r="L121" s="8">
        <f t="shared" si="20"/>
        <v>-1.0277777777778496E-3</v>
      </c>
      <c r="M121" s="16">
        <f t="shared" si="21"/>
        <v>5483</v>
      </c>
      <c r="N121" s="16">
        <f t="shared" si="22"/>
        <v>-1.0277777777778496</v>
      </c>
      <c r="O121" s="8">
        <f>VLOOKUP(C121,SeasonalCycle_PivTab!$B$22:$C$33,2,FALSE)</f>
        <v>5.4840277777777775</v>
      </c>
    </row>
    <row r="122" spans="2:15">
      <c r="B122">
        <v>1987</v>
      </c>
      <c r="C122">
        <v>6</v>
      </c>
      <c r="D122">
        <v>5.4619999999999997</v>
      </c>
      <c r="E122">
        <f t="shared" si="13"/>
        <v>1987.4583333333333</v>
      </c>
      <c r="F122" s="9">
        <f t="shared" si="14"/>
        <v>31959</v>
      </c>
      <c r="G122" s="9">
        <f t="shared" si="15"/>
        <v>31929</v>
      </c>
      <c r="H122" s="9">
        <f t="shared" si="16"/>
        <v>30</v>
      </c>
      <c r="I122" s="9">
        <f t="shared" si="17"/>
        <v>15</v>
      </c>
      <c r="J122" s="9">
        <f t="shared" si="18"/>
        <v>31944</v>
      </c>
      <c r="K122" s="8">
        <f t="shared" si="19"/>
        <v>5.4619999999999997</v>
      </c>
      <c r="L122" s="8">
        <f t="shared" si="20"/>
        <v>-4.0166666666666018E-2</v>
      </c>
      <c r="M122" s="16">
        <f t="shared" si="21"/>
        <v>5462</v>
      </c>
      <c r="N122" s="16">
        <f t="shared" si="22"/>
        <v>-40.166666666666018</v>
      </c>
      <c r="O122" s="8">
        <f>VLOOKUP(C122,SeasonalCycle_PivTab!$B$22:$C$33,2,FALSE)</f>
        <v>5.5021666666666658</v>
      </c>
    </row>
    <row r="123" spans="2:15">
      <c r="B123">
        <v>1987</v>
      </c>
      <c r="C123">
        <v>7</v>
      </c>
      <c r="D123">
        <v>5.5380000000000003</v>
      </c>
      <c r="E123">
        <f t="shared" si="13"/>
        <v>1987.5416666666667</v>
      </c>
      <c r="F123" s="9">
        <f t="shared" si="14"/>
        <v>31990</v>
      </c>
      <c r="G123" s="9">
        <f t="shared" si="15"/>
        <v>31959</v>
      </c>
      <c r="H123" s="9">
        <f t="shared" si="16"/>
        <v>31</v>
      </c>
      <c r="I123" s="9">
        <f t="shared" si="17"/>
        <v>15.5</v>
      </c>
      <c r="J123" s="9">
        <f t="shared" si="18"/>
        <v>31974.5</v>
      </c>
      <c r="K123" s="8">
        <f t="shared" si="19"/>
        <v>5.5380000000000003</v>
      </c>
      <c r="L123" s="8">
        <f t="shared" si="20"/>
        <v>-1.088888888888917E-2</v>
      </c>
      <c r="M123" s="16">
        <f t="shared" si="21"/>
        <v>5538</v>
      </c>
      <c r="N123" s="16">
        <f t="shared" si="22"/>
        <v>-10.88888888888917</v>
      </c>
      <c r="O123" s="8">
        <f>VLOOKUP(C123,SeasonalCycle_PivTab!$B$22:$C$33,2,FALSE)</f>
        <v>5.5488888888888894</v>
      </c>
    </row>
    <row r="124" spans="2:15">
      <c r="B124">
        <v>1987</v>
      </c>
      <c r="C124">
        <v>8</v>
      </c>
      <c r="D124">
        <v>5.5750000000000002</v>
      </c>
      <c r="E124">
        <f t="shared" si="13"/>
        <v>1987.625</v>
      </c>
      <c r="F124" s="9">
        <f t="shared" si="14"/>
        <v>32021</v>
      </c>
      <c r="G124" s="9">
        <f t="shared" si="15"/>
        <v>31990</v>
      </c>
      <c r="H124" s="9">
        <f t="shared" si="16"/>
        <v>31</v>
      </c>
      <c r="I124" s="9">
        <f t="shared" si="17"/>
        <v>15.5</v>
      </c>
      <c r="J124" s="9">
        <f t="shared" si="18"/>
        <v>32005.5</v>
      </c>
      <c r="K124" s="8">
        <f t="shared" si="19"/>
        <v>5.5750000000000002</v>
      </c>
      <c r="L124" s="8">
        <f t="shared" si="20"/>
        <v>-2.1666666666675383E-3</v>
      </c>
      <c r="M124" s="16">
        <f t="shared" si="21"/>
        <v>5575</v>
      </c>
      <c r="N124" s="16">
        <f t="shared" si="22"/>
        <v>-2.1666666666675383</v>
      </c>
      <c r="O124" s="8">
        <f>VLOOKUP(C124,SeasonalCycle_PivTab!$B$22:$C$33,2,FALSE)</f>
        <v>5.5771666666666677</v>
      </c>
    </row>
    <row r="125" spans="2:15">
      <c r="B125">
        <v>1987</v>
      </c>
      <c r="C125">
        <v>9</v>
      </c>
      <c r="D125">
        <v>5.5410000000000004</v>
      </c>
      <c r="E125">
        <f t="shared" si="13"/>
        <v>1987.7083333333333</v>
      </c>
      <c r="F125" s="9">
        <f t="shared" si="14"/>
        <v>32051</v>
      </c>
      <c r="G125" s="9">
        <f t="shared" si="15"/>
        <v>32021</v>
      </c>
      <c r="H125" s="9">
        <f t="shared" si="16"/>
        <v>30</v>
      </c>
      <c r="I125" s="9">
        <f t="shared" si="17"/>
        <v>15</v>
      </c>
      <c r="J125" s="9">
        <f t="shared" si="18"/>
        <v>32036</v>
      </c>
      <c r="K125" s="8">
        <f t="shared" si="19"/>
        <v>5.5410000000000004</v>
      </c>
      <c r="L125" s="8">
        <f t="shared" si="20"/>
        <v>-5.8540540540542807E-2</v>
      </c>
      <c r="M125" s="16">
        <f t="shared" si="21"/>
        <v>5541</v>
      </c>
      <c r="N125" s="16">
        <f t="shared" si="22"/>
        <v>-58.540540540542807</v>
      </c>
      <c r="O125" s="8">
        <f>VLOOKUP(C125,SeasonalCycle_PivTab!$B$22:$C$33,2,FALSE)</f>
        <v>5.5995405405405432</v>
      </c>
    </row>
    <row r="126" spans="2:15">
      <c r="B126">
        <v>1987</v>
      </c>
      <c r="C126">
        <v>10</v>
      </c>
      <c r="D126">
        <v>5.5720000000000001</v>
      </c>
      <c r="E126">
        <f t="shared" si="13"/>
        <v>1987.7916666666667</v>
      </c>
      <c r="F126" s="9">
        <f t="shared" si="14"/>
        <v>32082</v>
      </c>
      <c r="G126" s="9">
        <f t="shared" si="15"/>
        <v>32051</v>
      </c>
      <c r="H126" s="9">
        <f t="shared" si="16"/>
        <v>31</v>
      </c>
      <c r="I126" s="9">
        <f t="shared" si="17"/>
        <v>15.5</v>
      </c>
      <c r="J126" s="9">
        <f t="shared" si="18"/>
        <v>32066.5</v>
      </c>
      <c r="K126" s="8">
        <f t="shared" si="19"/>
        <v>5.5720000000000001</v>
      </c>
      <c r="L126" s="8">
        <f t="shared" si="20"/>
        <v>-1.7805555555557184E-2</v>
      </c>
      <c r="M126" s="16">
        <f t="shared" si="21"/>
        <v>5572</v>
      </c>
      <c r="N126" s="16">
        <f t="shared" si="22"/>
        <v>-17.805555555557184</v>
      </c>
      <c r="O126" s="8">
        <f>VLOOKUP(C126,SeasonalCycle_PivTab!$B$22:$C$33,2,FALSE)</f>
        <v>5.5898055555555572</v>
      </c>
    </row>
    <row r="127" spans="2:15">
      <c r="B127">
        <v>1987</v>
      </c>
      <c r="C127">
        <v>11</v>
      </c>
      <c r="D127">
        <v>5.5570000000000004</v>
      </c>
      <c r="E127">
        <f t="shared" si="13"/>
        <v>1987.875</v>
      </c>
      <c r="F127" s="9">
        <f t="shared" si="14"/>
        <v>32112</v>
      </c>
      <c r="G127" s="9">
        <f t="shared" si="15"/>
        <v>32082</v>
      </c>
      <c r="H127" s="9">
        <f t="shared" si="16"/>
        <v>30</v>
      </c>
      <c r="I127" s="9">
        <f t="shared" si="17"/>
        <v>15</v>
      </c>
      <c r="J127" s="9">
        <f t="shared" si="18"/>
        <v>32097</v>
      </c>
      <c r="K127" s="8">
        <f t="shared" si="19"/>
        <v>5.5570000000000004</v>
      </c>
      <c r="L127" s="8">
        <f t="shared" si="20"/>
        <v>-4.6111111111109437E-2</v>
      </c>
      <c r="M127" s="16">
        <f t="shared" si="21"/>
        <v>5557</v>
      </c>
      <c r="N127" s="16">
        <f t="shared" si="22"/>
        <v>-46.111111111109437</v>
      </c>
      <c r="O127" s="8">
        <f>VLOOKUP(C127,SeasonalCycle_PivTab!$B$22:$C$33,2,FALSE)</f>
        <v>5.6031111111111098</v>
      </c>
    </row>
    <row r="128" spans="2:15">
      <c r="B128">
        <v>1987</v>
      </c>
      <c r="C128">
        <v>12</v>
      </c>
      <c r="D128">
        <v>5.5990000000000002</v>
      </c>
      <c r="E128">
        <f t="shared" si="13"/>
        <v>1987.9583333333333</v>
      </c>
      <c r="F128" s="9">
        <f t="shared" si="14"/>
        <v>32143</v>
      </c>
      <c r="G128" s="9">
        <f t="shared" si="15"/>
        <v>32112</v>
      </c>
      <c r="H128" s="9">
        <f t="shared" si="16"/>
        <v>31</v>
      </c>
      <c r="I128" s="9">
        <f t="shared" si="17"/>
        <v>15.5</v>
      </c>
      <c r="J128" s="9">
        <f t="shared" si="18"/>
        <v>32127.5</v>
      </c>
      <c r="K128" s="8">
        <f t="shared" si="19"/>
        <v>5.5990000000000002</v>
      </c>
      <c r="L128" s="8">
        <f t="shared" si="20"/>
        <v>-3.5135135135135442E-2</v>
      </c>
      <c r="M128" s="16">
        <f t="shared" si="21"/>
        <v>5599</v>
      </c>
      <c r="N128" s="16">
        <f t="shared" si="22"/>
        <v>-35.135135135135442</v>
      </c>
      <c r="O128" s="8">
        <f>VLOOKUP(C128,SeasonalCycle_PivTab!$B$22:$C$33,2,FALSE)</f>
        <v>5.6341351351351356</v>
      </c>
    </row>
    <row r="129" spans="2:15">
      <c r="B129">
        <v>1988</v>
      </c>
      <c r="C129">
        <v>1</v>
      </c>
      <c r="D129">
        <v>5.5410000000000004</v>
      </c>
      <c r="E129">
        <f t="shared" si="13"/>
        <v>1988.0416666666667</v>
      </c>
      <c r="F129" s="9">
        <f t="shared" si="14"/>
        <v>32174</v>
      </c>
      <c r="G129" s="9">
        <f t="shared" si="15"/>
        <v>32143</v>
      </c>
      <c r="H129" s="9">
        <f t="shared" si="16"/>
        <v>31</v>
      </c>
      <c r="I129" s="9">
        <f t="shared" si="17"/>
        <v>15.5</v>
      </c>
      <c r="J129" s="9">
        <f t="shared" si="18"/>
        <v>32158.5</v>
      </c>
      <c r="K129" s="8">
        <f t="shared" si="19"/>
        <v>5.5410000000000004</v>
      </c>
      <c r="L129" s="8">
        <f t="shared" si="20"/>
        <v>-0.10048571428571318</v>
      </c>
      <c r="M129" s="16">
        <f t="shared" si="21"/>
        <v>5541</v>
      </c>
      <c r="N129" s="16">
        <f t="shared" si="22"/>
        <v>-100.48571428571319</v>
      </c>
      <c r="O129" s="8">
        <f>VLOOKUP(C129,SeasonalCycle_PivTab!$B$22:$C$33,2,FALSE)</f>
        <v>5.6414857142857135</v>
      </c>
    </row>
    <row r="130" spans="2:15">
      <c r="B130">
        <v>1988</v>
      </c>
      <c r="C130">
        <v>2</v>
      </c>
      <c r="D130">
        <v>5.444</v>
      </c>
      <c r="E130">
        <f t="shared" si="13"/>
        <v>1988.125</v>
      </c>
      <c r="F130" s="9">
        <f t="shared" si="14"/>
        <v>32203</v>
      </c>
      <c r="G130" s="9">
        <f t="shared" si="15"/>
        <v>32174</v>
      </c>
      <c r="H130" s="9">
        <f t="shared" si="16"/>
        <v>29</v>
      </c>
      <c r="I130" s="9">
        <f t="shared" si="17"/>
        <v>14.5</v>
      </c>
      <c r="J130" s="9">
        <f t="shared" si="18"/>
        <v>32188.5</v>
      </c>
      <c r="K130" s="8">
        <f t="shared" si="19"/>
        <v>5.444</v>
      </c>
      <c r="L130" s="8">
        <f t="shared" si="20"/>
        <v>-0.18268571428571434</v>
      </c>
      <c r="M130" s="16">
        <f t="shared" si="21"/>
        <v>5444</v>
      </c>
      <c r="N130" s="16">
        <f t="shared" si="22"/>
        <v>-182.68571428571434</v>
      </c>
      <c r="O130" s="8">
        <f>VLOOKUP(C130,SeasonalCycle_PivTab!$B$22:$C$33,2,FALSE)</f>
        <v>5.6266857142857143</v>
      </c>
    </row>
    <row r="131" spans="2:15">
      <c r="B131">
        <v>1988</v>
      </c>
      <c r="C131">
        <v>3</v>
      </c>
      <c r="D131">
        <v>5.383</v>
      </c>
      <c r="E131">
        <f t="shared" si="13"/>
        <v>1988.2083333333333</v>
      </c>
      <c r="F131" s="9">
        <f t="shared" si="14"/>
        <v>32234</v>
      </c>
      <c r="G131" s="9">
        <f t="shared" si="15"/>
        <v>32203</v>
      </c>
      <c r="H131" s="9">
        <f t="shared" si="16"/>
        <v>31</v>
      </c>
      <c r="I131" s="9">
        <f t="shared" si="17"/>
        <v>15.5</v>
      </c>
      <c r="J131" s="9">
        <f t="shared" si="18"/>
        <v>32218.5</v>
      </c>
      <c r="K131" s="8">
        <f t="shared" si="19"/>
        <v>5.383</v>
      </c>
      <c r="L131" s="8">
        <f t="shared" si="20"/>
        <v>-0.18217647058823427</v>
      </c>
      <c r="M131" s="16">
        <f t="shared" si="21"/>
        <v>5383</v>
      </c>
      <c r="N131" s="16">
        <f t="shared" si="22"/>
        <v>-182.17647058823428</v>
      </c>
      <c r="O131" s="8">
        <f>VLOOKUP(C131,SeasonalCycle_PivTab!$B$22:$C$33,2,FALSE)</f>
        <v>5.5651764705882343</v>
      </c>
    </row>
    <row r="132" spans="2:15">
      <c r="B132">
        <v>1988</v>
      </c>
      <c r="C132">
        <v>4</v>
      </c>
      <c r="D132">
        <v>5.45</v>
      </c>
      <c r="E132">
        <f t="shared" si="13"/>
        <v>1988.2916666666667</v>
      </c>
      <c r="F132" s="9">
        <f t="shared" si="14"/>
        <v>32264</v>
      </c>
      <c r="G132" s="9">
        <f t="shared" si="15"/>
        <v>32234</v>
      </c>
      <c r="H132" s="9">
        <f t="shared" si="16"/>
        <v>30</v>
      </c>
      <c r="I132" s="9">
        <f t="shared" si="17"/>
        <v>15</v>
      </c>
      <c r="J132" s="9">
        <f t="shared" si="18"/>
        <v>32249</v>
      </c>
      <c r="K132" s="8">
        <f t="shared" si="19"/>
        <v>5.45</v>
      </c>
      <c r="L132" s="8">
        <f t="shared" si="20"/>
        <v>-4.9314285714285866E-2</v>
      </c>
      <c r="M132" s="16">
        <f t="shared" si="21"/>
        <v>5450</v>
      </c>
      <c r="N132" s="16">
        <f t="shared" si="22"/>
        <v>-49.314285714285866</v>
      </c>
      <c r="O132" s="8">
        <f>VLOOKUP(C132,SeasonalCycle_PivTab!$B$22:$C$33,2,FALSE)</f>
        <v>5.499314285714286</v>
      </c>
    </row>
    <row r="133" spans="2:15">
      <c r="B133">
        <v>1988</v>
      </c>
      <c r="C133">
        <v>5</v>
      </c>
      <c r="D133">
        <v>5.4279999999999999</v>
      </c>
      <c r="E133">
        <f t="shared" si="13"/>
        <v>1988.375</v>
      </c>
      <c r="F133" s="9">
        <f t="shared" si="14"/>
        <v>32295</v>
      </c>
      <c r="G133" s="9">
        <f t="shared" si="15"/>
        <v>32264</v>
      </c>
      <c r="H133" s="9">
        <f t="shared" si="16"/>
        <v>31</v>
      </c>
      <c r="I133" s="9">
        <f t="shared" si="17"/>
        <v>15.5</v>
      </c>
      <c r="J133" s="9">
        <f t="shared" si="18"/>
        <v>32279.5</v>
      </c>
      <c r="K133" s="8">
        <f t="shared" si="19"/>
        <v>5.4279999999999999</v>
      </c>
      <c r="L133" s="8">
        <f t="shared" si="20"/>
        <v>-5.6027777777777565E-2</v>
      </c>
      <c r="M133" s="16">
        <f t="shared" si="21"/>
        <v>5428</v>
      </c>
      <c r="N133" s="16">
        <f t="shared" si="22"/>
        <v>-56.027777777777565</v>
      </c>
      <c r="O133" s="8">
        <f>VLOOKUP(C133,SeasonalCycle_PivTab!$B$22:$C$33,2,FALSE)</f>
        <v>5.4840277777777775</v>
      </c>
    </row>
    <row r="134" spans="2:15">
      <c r="B134">
        <v>1988</v>
      </c>
      <c r="C134">
        <v>6</v>
      </c>
      <c r="D134">
        <v>5.4530000000000003</v>
      </c>
      <c r="E134">
        <f t="shared" si="13"/>
        <v>1988.4583333333333</v>
      </c>
      <c r="F134" s="9">
        <f t="shared" si="14"/>
        <v>32325</v>
      </c>
      <c r="G134" s="9">
        <f t="shared" si="15"/>
        <v>32295</v>
      </c>
      <c r="H134" s="9">
        <f t="shared" si="16"/>
        <v>30</v>
      </c>
      <c r="I134" s="9">
        <f t="shared" si="17"/>
        <v>15</v>
      </c>
      <c r="J134" s="9">
        <f t="shared" si="18"/>
        <v>32310</v>
      </c>
      <c r="K134" s="8">
        <f t="shared" si="19"/>
        <v>5.4530000000000003</v>
      </c>
      <c r="L134" s="8">
        <f t="shared" si="20"/>
        <v>-4.9166666666665471E-2</v>
      </c>
      <c r="M134" s="16">
        <f t="shared" si="21"/>
        <v>5453</v>
      </c>
      <c r="N134" s="16">
        <f t="shared" si="22"/>
        <v>-49.166666666665471</v>
      </c>
      <c r="O134" s="8">
        <f>VLOOKUP(C134,SeasonalCycle_PivTab!$B$22:$C$33,2,FALSE)</f>
        <v>5.5021666666666658</v>
      </c>
    </row>
    <row r="135" spans="2:15">
      <c r="B135">
        <v>1988</v>
      </c>
      <c r="C135">
        <v>7</v>
      </c>
      <c r="D135">
        <v>5.4889999999999999</v>
      </c>
      <c r="E135">
        <f t="shared" si="13"/>
        <v>1988.5416666666667</v>
      </c>
      <c r="F135" s="9">
        <f t="shared" si="14"/>
        <v>32356</v>
      </c>
      <c r="G135" s="9">
        <f t="shared" si="15"/>
        <v>32325</v>
      </c>
      <c r="H135" s="9">
        <f t="shared" si="16"/>
        <v>31</v>
      </c>
      <c r="I135" s="9">
        <f t="shared" si="17"/>
        <v>15.5</v>
      </c>
      <c r="J135" s="9">
        <f t="shared" si="18"/>
        <v>32340.5</v>
      </c>
      <c r="K135" s="8">
        <f t="shared" si="19"/>
        <v>5.4889999999999999</v>
      </c>
      <c r="L135" s="8">
        <f t="shared" si="20"/>
        <v>-5.9888888888889547E-2</v>
      </c>
      <c r="M135" s="16">
        <f t="shared" si="21"/>
        <v>5489</v>
      </c>
      <c r="N135" s="16">
        <f t="shared" si="22"/>
        <v>-59.888888888889547</v>
      </c>
      <c r="O135" s="8">
        <f>VLOOKUP(C135,SeasonalCycle_PivTab!$B$22:$C$33,2,FALSE)</f>
        <v>5.5488888888888894</v>
      </c>
    </row>
    <row r="136" spans="2:15">
      <c r="B136">
        <v>1988</v>
      </c>
      <c r="C136">
        <v>8</v>
      </c>
      <c r="D136">
        <v>5.56</v>
      </c>
      <c r="E136">
        <f t="shared" si="13"/>
        <v>1988.625</v>
      </c>
      <c r="F136" s="9">
        <f t="shared" si="14"/>
        <v>32387</v>
      </c>
      <c r="G136" s="9">
        <f t="shared" si="15"/>
        <v>32356</v>
      </c>
      <c r="H136" s="9">
        <f t="shared" si="16"/>
        <v>31</v>
      </c>
      <c r="I136" s="9">
        <f t="shared" si="17"/>
        <v>15.5</v>
      </c>
      <c r="J136" s="9">
        <f t="shared" si="18"/>
        <v>32371.5</v>
      </c>
      <c r="K136" s="8">
        <f t="shared" si="19"/>
        <v>5.56</v>
      </c>
      <c r="L136" s="8">
        <f t="shared" si="20"/>
        <v>-1.7166666666668107E-2</v>
      </c>
      <c r="M136" s="16">
        <f t="shared" si="21"/>
        <v>5560</v>
      </c>
      <c r="N136" s="16">
        <f t="shared" si="22"/>
        <v>-17.166666666668107</v>
      </c>
      <c r="O136" s="8">
        <f>VLOOKUP(C136,SeasonalCycle_PivTab!$B$22:$C$33,2,FALSE)</f>
        <v>5.5771666666666677</v>
      </c>
    </row>
    <row r="137" spans="2:15">
      <c r="B137">
        <v>1988</v>
      </c>
      <c r="C137">
        <v>9</v>
      </c>
      <c r="D137">
        <v>5.492</v>
      </c>
      <c r="E137">
        <f t="shared" si="13"/>
        <v>1988.7083333333333</v>
      </c>
      <c r="F137" s="9">
        <f t="shared" si="14"/>
        <v>32417</v>
      </c>
      <c r="G137" s="9">
        <f t="shared" si="15"/>
        <v>32387</v>
      </c>
      <c r="H137" s="9">
        <f t="shared" si="16"/>
        <v>30</v>
      </c>
      <c r="I137" s="9">
        <f t="shared" si="17"/>
        <v>15</v>
      </c>
      <c r="J137" s="9">
        <f t="shared" si="18"/>
        <v>32402</v>
      </c>
      <c r="K137" s="8">
        <f t="shared" si="19"/>
        <v>5.492</v>
      </c>
      <c r="L137" s="8">
        <f t="shared" si="20"/>
        <v>-0.10754054054054318</v>
      </c>
      <c r="M137" s="16">
        <f t="shared" si="21"/>
        <v>5492</v>
      </c>
      <c r="N137" s="16">
        <f t="shared" si="22"/>
        <v>-107.54054054054319</v>
      </c>
      <c r="O137" s="8">
        <f>VLOOKUP(C137,SeasonalCycle_PivTab!$B$22:$C$33,2,FALSE)</f>
        <v>5.5995405405405432</v>
      </c>
    </row>
    <row r="138" spans="2:15">
      <c r="B138">
        <v>1988</v>
      </c>
      <c r="C138">
        <v>10</v>
      </c>
      <c r="D138">
        <v>5.5259999999999998</v>
      </c>
      <c r="E138">
        <f t="shared" si="13"/>
        <v>1988.7916666666667</v>
      </c>
      <c r="F138" s="9">
        <f t="shared" si="14"/>
        <v>32448</v>
      </c>
      <c r="G138" s="9">
        <f t="shared" si="15"/>
        <v>32417</v>
      </c>
      <c r="H138" s="9">
        <f t="shared" si="16"/>
        <v>31</v>
      </c>
      <c r="I138" s="9">
        <f t="shared" si="17"/>
        <v>15.5</v>
      </c>
      <c r="J138" s="9">
        <f t="shared" si="18"/>
        <v>32432.5</v>
      </c>
      <c r="K138" s="8">
        <f t="shared" si="19"/>
        <v>5.5259999999999998</v>
      </c>
      <c r="L138" s="8">
        <f t="shared" si="20"/>
        <v>-6.3805555555557447E-2</v>
      </c>
      <c r="M138" s="16">
        <f t="shared" si="21"/>
        <v>5526</v>
      </c>
      <c r="N138" s="16">
        <f t="shared" si="22"/>
        <v>-63.805555555557447</v>
      </c>
      <c r="O138" s="8">
        <f>VLOOKUP(C138,SeasonalCycle_PivTab!$B$22:$C$33,2,FALSE)</f>
        <v>5.5898055555555572</v>
      </c>
    </row>
    <row r="139" spans="2:15">
      <c r="B139">
        <v>1988</v>
      </c>
      <c r="C139">
        <v>11</v>
      </c>
      <c r="D139">
        <v>5.5529999999999999</v>
      </c>
      <c r="E139">
        <f t="shared" si="13"/>
        <v>1988.875</v>
      </c>
      <c r="F139" s="9">
        <f t="shared" si="14"/>
        <v>32478</v>
      </c>
      <c r="G139" s="9">
        <f t="shared" si="15"/>
        <v>32448</v>
      </c>
      <c r="H139" s="9">
        <f t="shared" si="16"/>
        <v>30</v>
      </c>
      <c r="I139" s="9">
        <f t="shared" si="17"/>
        <v>15</v>
      </c>
      <c r="J139" s="9">
        <f t="shared" si="18"/>
        <v>32463</v>
      </c>
      <c r="K139" s="8">
        <f t="shared" si="19"/>
        <v>5.5529999999999999</v>
      </c>
      <c r="L139" s="8">
        <f t="shared" si="20"/>
        <v>-5.0111111111109885E-2</v>
      </c>
      <c r="M139" s="16">
        <f t="shared" si="21"/>
        <v>5553</v>
      </c>
      <c r="N139" s="16">
        <f t="shared" si="22"/>
        <v>-50.111111111109885</v>
      </c>
      <c r="O139" s="8">
        <f>VLOOKUP(C139,SeasonalCycle_PivTab!$B$22:$C$33,2,FALSE)</f>
        <v>5.6031111111111098</v>
      </c>
    </row>
    <row r="140" spans="2:15">
      <c r="B140">
        <v>1988</v>
      </c>
      <c r="C140">
        <v>12</v>
      </c>
      <c r="D140">
        <v>5.48</v>
      </c>
      <c r="E140">
        <f t="shared" ref="E140:E203" si="23">B140+(C140-$E$6)/12</f>
        <v>1988.9583333333333</v>
      </c>
      <c r="F140" s="9">
        <f t="shared" ref="F140:F203" si="24">DATE(B140,C140+1,1)</f>
        <v>32509</v>
      </c>
      <c r="G140" s="9">
        <f t="shared" ref="G140:G203" si="25">DATE(B140,C140,1)</f>
        <v>32478</v>
      </c>
      <c r="H140" s="9">
        <f t="shared" ref="H140:H203" si="26">F140-G140</f>
        <v>31</v>
      </c>
      <c r="I140" s="9">
        <f t="shared" ref="I140:I203" si="27">H140/2</f>
        <v>15.5</v>
      </c>
      <c r="J140" s="9">
        <f t="shared" ref="J140:J203" si="28">G140+I140</f>
        <v>32493.5</v>
      </c>
      <c r="K140" s="8">
        <f t="shared" ref="K140:K203" si="29">D140</f>
        <v>5.48</v>
      </c>
      <c r="L140" s="8">
        <f t="shared" ref="L140:L203" si="30">K140-$O140</f>
        <v>-0.15413513513513522</v>
      </c>
      <c r="M140" s="16">
        <f t="shared" ref="M140:M203" si="31">K140*1000</f>
        <v>5480</v>
      </c>
      <c r="N140" s="16">
        <f t="shared" ref="N140:N203" si="32">L140*1000</f>
        <v>-154.13513513513522</v>
      </c>
      <c r="O140" s="8">
        <f>VLOOKUP(C140,SeasonalCycle_PivTab!$B$22:$C$33,2,FALSE)</f>
        <v>5.6341351351351356</v>
      </c>
    </row>
    <row r="141" spans="2:15">
      <c r="B141">
        <v>1989</v>
      </c>
      <c r="C141">
        <v>1</v>
      </c>
      <c r="D141">
        <v>5.4379999999999997</v>
      </c>
      <c r="E141">
        <f t="shared" si="23"/>
        <v>1989.0416666666667</v>
      </c>
      <c r="F141" s="9">
        <f t="shared" si="24"/>
        <v>32540</v>
      </c>
      <c r="G141" s="9">
        <f t="shared" si="25"/>
        <v>32509</v>
      </c>
      <c r="H141" s="9">
        <f t="shared" si="26"/>
        <v>31</v>
      </c>
      <c r="I141" s="9">
        <f t="shared" si="27"/>
        <v>15.5</v>
      </c>
      <c r="J141" s="9">
        <f t="shared" si="28"/>
        <v>32524.5</v>
      </c>
      <c r="K141" s="8">
        <f t="shared" si="29"/>
        <v>5.4379999999999997</v>
      </c>
      <c r="L141" s="8">
        <f t="shared" si="30"/>
        <v>-0.20348571428571383</v>
      </c>
      <c r="M141" s="16">
        <f t="shared" si="31"/>
        <v>5438</v>
      </c>
      <c r="N141" s="16">
        <f t="shared" si="32"/>
        <v>-203.48571428571381</v>
      </c>
      <c r="O141" s="8">
        <f>VLOOKUP(C141,SeasonalCycle_PivTab!$B$22:$C$33,2,FALSE)</f>
        <v>5.6414857142857135</v>
      </c>
    </row>
    <row r="142" spans="2:15">
      <c r="B142">
        <v>1989</v>
      </c>
      <c r="C142">
        <v>2</v>
      </c>
      <c r="D142">
        <v>5.4409999999999998</v>
      </c>
      <c r="E142">
        <f t="shared" si="23"/>
        <v>1989.125</v>
      </c>
      <c r="F142" s="9">
        <f t="shared" si="24"/>
        <v>32568</v>
      </c>
      <c r="G142" s="9">
        <f t="shared" si="25"/>
        <v>32540</v>
      </c>
      <c r="H142" s="9">
        <f t="shared" si="26"/>
        <v>28</v>
      </c>
      <c r="I142" s="9">
        <f t="shared" si="27"/>
        <v>14</v>
      </c>
      <c r="J142" s="9">
        <f t="shared" si="28"/>
        <v>32554</v>
      </c>
      <c r="K142" s="8">
        <f t="shared" si="29"/>
        <v>5.4409999999999998</v>
      </c>
      <c r="L142" s="8">
        <f t="shared" si="30"/>
        <v>-0.18568571428571445</v>
      </c>
      <c r="M142" s="16">
        <f t="shared" si="31"/>
        <v>5441</v>
      </c>
      <c r="N142" s="16">
        <f t="shared" si="32"/>
        <v>-185.68571428571445</v>
      </c>
      <c r="O142" s="8">
        <f>VLOOKUP(C142,SeasonalCycle_PivTab!$B$22:$C$33,2,FALSE)</f>
        <v>5.6266857142857143</v>
      </c>
    </row>
    <row r="143" spans="2:15">
      <c r="B143">
        <v>1989</v>
      </c>
      <c r="C143">
        <v>3</v>
      </c>
      <c r="D143">
        <v>5.5439999999999996</v>
      </c>
      <c r="E143">
        <f t="shared" si="23"/>
        <v>1989.2083333333333</v>
      </c>
      <c r="F143" s="9">
        <f t="shared" si="24"/>
        <v>32599</v>
      </c>
      <c r="G143" s="9">
        <f t="shared" si="25"/>
        <v>32568</v>
      </c>
      <c r="H143" s="9">
        <f t="shared" si="26"/>
        <v>31</v>
      </c>
      <c r="I143" s="9">
        <f t="shared" si="27"/>
        <v>15.5</v>
      </c>
      <c r="J143" s="9">
        <f t="shared" si="28"/>
        <v>32583.5</v>
      </c>
      <c r="K143" s="8">
        <f t="shared" si="29"/>
        <v>5.5439999999999996</v>
      </c>
      <c r="L143" s="8">
        <f t="shared" si="30"/>
        <v>-2.1176470588234686E-2</v>
      </c>
      <c r="M143" s="16">
        <f t="shared" si="31"/>
        <v>5544</v>
      </c>
      <c r="N143" s="16">
        <f t="shared" si="32"/>
        <v>-21.176470588234686</v>
      </c>
      <c r="O143" s="8">
        <f>VLOOKUP(C143,SeasonalCycle_PivTab!$B$22:$C$33,2,FALSE)</f>
        <v>5.5651764705882343</v>
      </c>
    </row>
    <row r="144" spans="2:15">
      <c r="B144">
        <v>1989</v>
      </c>
      <c r="C144">
        <v>4</v>
      </c>
      <c r="D144">
        <v>5.4960000000000004</v>
      </c>
      <c r="E144">
        <f t="shared" si="23"/>
        <v>1989.2916666666667</v>
      </c>
      <c r="F144" s="9">
        <f t="shared" si="24"/>
        <v>32629</v>
      </c>
      <c r="G144" s="9">
        <f t="shared" si="25"/>
        <v>32599</v>
      </c>
      <c r="H144" s="9">
        <f t="shared" si="26"/>
        <v>30</v>
      </c>
      <c r="I144" s="9">
        <f t="shared" si="27"/>
        <v>15</v>
      </c>
      <c r="J144" s="9">
        <f t="shared" si="28"/>
        <v>32614</v>
      </c>
      <c r="K144" s="8">
        <f t="shared" si="29"/>
        <v>5.4960000000000004</v>
      </c>
      <c r="L144" s="8">
        <f t="shared" si="30"/>
        <v>-3.314285714285603E-3</v>
      </c>
      <c r="M144" s="16">
        <f t="shared" si="31"/>
        <v>5496</v>
      </c>
      <c r="N144" s="16">
        <f t="shared" si="32"/>
        <v>-3.314285714285603</v>
      </c>
      <c r="O144" s="8">
        <f>VLOOKUP(C144,SeasonalCycle_PivTab!$B$22:$C$33,2,FALSE)</f>
        <v>5.499314285714286</v>
      </c>
    </row>
    <row r="145" spans="2:15">
      <c r="B145">
        <v>1989</v>
      </c>
      <c r="C145">
        <v>5</v>
      </c>
      <c r="D145">
        <v>5.45</v>
      </c>
      <c r="E145">
        <f t="shared" si="23"/>
        <v>1989.375</v>
      </c>
      <c r="F145" s="9">
        <f t="shared" si="24"/>
        <v>32660</v>
      </c>
      <c r="G145" s="9">
        <f t="shared" si="25"/>
        <v>32629</v>
      </c>
      <c r="H145" s="9">
        <f t="shared" si="26"/>
        <v>31</v>
      </c>
      <c r="I145" s="9">
        <f t="shared" si="27"/>
        <v>15.5</v>
      </c>
      <c r="J145" s="9">
        <f t="shared" si="28"/>
        <v>32644.5</v>
      </c>
      <c r="K145" s="8">
        <f t="shared" si="29"/>
        <v>5.45</v>
      </c>
      <c r="L145" s="8">
        <f t="shared" si="30"/>
        <v>-3.4027777777777324E-2</v>
      </c>
      <c r="M145" s="16">
        <f t="shared" si="31"/>
        <v>5450</v>
      </c>
      <c r="N145" s="16">
        <f t="shared" si="32"/>
        <v>-34.027777777777324</v>
      </c>
      <c r="O145" s="8">
        <f>VLOOKUP(C145,SeasonalCycle_PivTab!$B$22:$C$33,2,FALSE)</f>
        <v>5.4840277777777775</v>
      </c>
    </row>
    <row r="146" spans="2:15">
      <c r="B146">
        <v>1989</v>
      </c>
      <c r="C146">
        <v>6</v>
      </c>
      <c r="D146">
        <v>5.4829999999999997</v>
      </c>
      <c r="E146">
        <f t="shared" si="23"/>
        <v>1989.4583333333333</v>
      </c>
      <c r="F146" s="9">
        <f t="shared" si="24"/>
        <v>32690</v>
      </c>
      <c r="G146" s="9">
        <f t="shared" si="25"/>
        <v>32660</v>
      </c>
      <c r="H146" s="9">
        <f t="shared" si="26"/>
        <v>30</v>
      </c>
      <c r="I146" s="9">
        <f t="shared" si="27"/>
        <v>15</v>
      </c>
      <c r="J146" s="9">
        <f t="shared" si="28"/>
        <v>32675</v>
      </c>
      <c r="K146" s="8">
        <f t="shared" si="29"/>
        <v>5.4829999999999997</v>
      </c>
      <c r="L146" s="8">
        <f t="shared" si="30"/>
        <v>-1.916666666666611E-2</v>
      </c>
      <c r="M146" s="16">
        <f t="shared" si="31"/>
        <v>5483</v>
      </c>
      <c r="N146" s="16">
        <f t="shared" si="32"/>
        <v>-19.16666666666611</v>
      </c>
      <c r="O146" s="8">
        <f>VLOOKUP(C146,SeasonalCycle_PivTab!$B$22:$C$33,2,FALSE)</f>
        <v>5.5021666666666658</v>
      </c>
    </row>
    <row r="147" spans="2:15">
      <c r="B147">
        <v>1989</v>
      </c>
      <c r="C147">
        <v>7</v>
      </c>
      <c r="D147">
        <v>5.4619999999999997</v>
      </c>
      <c r="E147">
        <f t="shared" si="23"/>
        <v>1989.5416666666667</v>
      </c>
      <c r="F147" s="9">
        <f t="shared" si="24"/>
        <v>32721</v>
      </c>
      <c r="G147" s="9">
        <f t="shared" si="25"/>
        <v>32690</v>
      </c>
      <c r="H147" s="9">
        <f t="shared" si="26"/>
        <v>31</v>
      </c>
      <c r="I147" s="9">
        <f t="shared" si="27"/>
        <v>15.5</v>
      </c>
      <c r="J147" s="9">
        <f t="shared" si="28"/>
        <v>32705.5</v>
      </c>
      <c r="K147" s="8">
        <f t="shared" si="29"/>
        <v>5.4619999999999997</v>
      </c>
      <c r="L147" s="8">
        <f t="shared" si="30"/>
        <v>-8.6888888888889682E-2</v>
      </c>
      <c r="M147" s="16">
        <f t="shared" si="31"/>
        <v>5462</v>
      </c>
      <c r="N147" s="16">
        <f t="shared" si="32"/>
        <v>-86.888888888889682</v>
      </c>
      <c r="O147" s="8">
        <f>VLOOKUP(C147,SeasonalCycle_PivTab!$B$22:$C$33,2,FALSE)</f>
        <v>5.5488888888888894</v>
      </c>
    </row>
    <row r="148" spans="2:15">
      <c r="B148">
        <v>1989</v>
      </c>
      <c r="C148">
        <v>8</v>
      </c>
      <c r="D148">
        <v>5.52</v>
      </c>
      <c r="E148">
        <f t="shared" si="23"/>
        <v>1989.625</v>
      </c>
      <c r="F148" s="9">
        <f t="shared" si="24"/>
        <v>32752</v>
      </c>
      <c r="G148" s="9">
        <f t="shared" si="25"/>
        <v>32721</v>
      </c>
      <c r="H148" s="9">
        <f t="shared" si="26"/>
        <v>31</v>
      </c>
      <c r="I148" s="9">
        <f t="shared" si="27"/>
        <v>15.5</v>
      </c>
      <c r="J148" s="9">
        <f t="shared" si="28"/>
        <v>32736.5</v>
      </c>
      <c r="K148" s="8">
        <f t="shared" si="29"/>
        <v>5.52</v>
      </c>
      <c r="L148" s="8">
        <f t="shared" si="30"/>
        <v>-5.7166666666668142E-2</v>
      </c>
      <c r="M148" s="16">
        <f t="shared" si="31"/>
        <v>5520</v>
      </c>
      <c r="N148" s="16">
        <f t="shared" si="32"/>
        <v>-57.166666666668142</v>
      </c>
      <c r="O148" s="8">
        <f>VLOOKUP(C148,SeasonalCycle_PivTab!$B$22:$C$33,2,FALSE)</f>
        <v>5.5771666666666677</v>
      </c>
    </row>
    <row r="149" spans="2:15">
      <c r="B149">
        <v>1989</v>
      </c>
      <c r="C149">
        <v>9</v>
      </c>
      <c r="D149">
        <v>5.5810000000000004</v>
      </c>
      <c r="E149">
        <f t="shared" si="23"/>
        <v>1989.7083333333333</v>
      </c>
      <c r="F149" s="9">
        <f t="shared" si="24"/>
        <v>32782</v>
      </c>
      <c r="G149" s="9">
        <f t="shared" si="25"/>
        <v>32752</v>
      </c>
      <c r="H149" s="9">
        <f t="shared" si="26"/>
        <v>30</v>
      </c>
      <c r="I149" s="9">
        <f t="shared" si="27"/>
        <v>15</v>
      </c>
      <c r="J149" s="9">
        <f t="shared" si="28"/>
        <v>32767</v>
      </c>
      <c r="K149" s="8">
        <f t="shared" si="29"/>
        <v>5.5810000000000004</v>
      </c>
      <c r="L149" s="8">
        <f t="shared" si="30"/>
        <v>-1.8540540540542771E-2</v>
      </c>
      <c r="M149" s="16">
        <f t="shared" si="31"/>
        <v>5581</v>
      </c>
      <c r="N149" s="16">
        <f t="shared" si="32"/>
        <v>-18.540540540542771</v>
      </c>
      <c r="O149" s="8">
        <f>VLOOKUP(C149,SeasonalCycle_PivTab!$B$22:$C$33,2,FALSE)</f>
        <v>5.5995405405405432</v>
      </c>
    </row>
    <row r="150" spans="2:15">
      <c r="B150">
        <v>1989</v>
      </c>
      <c r="C150">
        <v>10</v>
      </c>
      <c r="D150">
        <v>5.5529999999999999</v>
      </c>
      <c r="E150">
        <f t="shared" si="23"/>
        <v>1989.7916666666667</v>
      </c>
      <c r="F150" s="9">
        <f t="shared" si="24"/>
        <v>32813</v>
      </c>
      <c r="G150" s="9">
        <f t="shared" si="25"/>
        <v>32782</v>
      </c>
      <c r="H150" s="9">
        <f t="shared" si="26"/>
        <v>31</v>
      </c>
      <c r="I150" s="9">
        <f t="shared" si="27"/>
        <v>15.5</v>
      </c>
      <c r="J150" s="9">
        <f t="shared" si="28"/>
        <v>32797.5</v>
      </c>
      <c r="K150" s="8">
        <f t="shared" si="29"/>
        <v>5.5529999999999999</v>
      </c>
      <c r="L150" s="8">
        <f t="shared" si="30"/>
        <v>-3.6805555555557312E-2</v>
      </c>
      <c r="M150" s="16">
        <f t="shared" si="31"/>
        <v>5553</v>
      </c>
      <c r="N150" s="16">
        <f t="shared" si="32"/>
        <v>-36.805555555557312</v>
      </c>
      <c r="O150" s="8">
        <f>VLOOKUP(C150,SeasonalCycle_PivTab!$B$22:$C$33,2,FALSE)</f>
        <v>5.5898055555555572</v>
      </c>
    </row>
    <row r="151" spans="2:15">
      <c r="B151">
        <v>1989</v>
      </c>
      <c r="C151">
        <v>11</v>
      </c>
      <c r="D151">
        <v>5.5439999999999996</v>
      </c>
      <c r="E151">
        <f t="shared" si="23"/>
        <v>1989.875</v>
      </c>
      <c r="F151" s="9">
        <f t="shared" si="24"/>
        <v>32843</v>
      </c>
      <c r="G151" s="9">
        <f t="shared" si="25"/>
        <v>32813</v>
      </c>
      <c r="H151" s="9">
        <f t="shared" si="26"/>
        <v>30</v>
      </c>
      <c r="I151" s="9">
        <f t="shared" si="27"/>
        <v>15</v>
      </c>
      <c r="J151" s="9">
        <f t="shared" si="28"/>
        <v>32828</v>
      </c>
      <c r="K151" s="8">
        <f t="shared" si="29"/>
        <v>5.5439999999999996</v>
      </c>
      <c r="L151" s="8">
        <f t="shared" si="30"/>
        <v>-5.9111111111110226E-2</v>
      </c>
      <c r="M151" s="16">
        <f t="shared" si="31"/>
        <v>5544</v>
      </c>
      <c r="N151" s="16">
        <f t="shared" si="32"/>
        <v>-59.111111111110226</v>
      </c>
      <c r="O151" s="8">
        <f>VLOOKUP(C151,SeasonalCycle_PivTab!$B$22:$C$33,2,FALSE)</f>
        <v>5.6031111111111098</v>
      </c>
    </row>
    <row r="152" spans="2:15">
      <c r="B152">
        <v>1989</v>
      </c>
      <c r="C152">
        <v>12</v>
      </c>
      <c r="D152">
        <v>5.5170000000000003</v>
      </c>
      <c r="E152">
        <f t="shared" si="23"/>
        <v>1989.9583333333333</v>
      </c>
      <c r="F152" s="9">
        <f t="shared" si="24"/>
        <v>32874</v>
      </c>
      <c r="G152" s="9">
        <f t="shared" si="25"/>
        <v>32843</v>
      </c>
      <c r="H152" s="9">
        <f t="shared" si="26"/>
        <v>31</v>
      </c>
      <c r="I152" s="9">
        <f t="shared" si="27"/>
        <v>15.5</v>
      </c>
      <c r="J152" s="9">
        <f t="shared" si="28"/>
        <v>32858.5</v>
      </c>
      <c r="K152" s="8">
        <f t="shared" si="29"/>
        <v>5.5170000000000003</v>
      </c>
      <c r="L152" s="8">
        <f t="shared" si="30"/>
        <v>-0.11713513513513529</v>
      </c>
      <c r="M152" s="16">
        <f t="shared" si="31"/>
        <v>5517</v>
      </c>
      <c r="N152" s="16">
        <f t="shared" si="32"/>
        <v>-117.1351351351353</v>
      </c>
      <c r="O152" s="8">
        <f>VLOOKUP(C152,SeasonalCycle_PivTab!$B$22:$C$33,2,FALSE)</f>
        <v>5.6341351351351356</v>
      </c>
    </row>
    <row r="153" spans="2:15">
      <c r="B153">
        <v>1990</v>
      </c>
      <c r="C153">
        <v>1</v>
      </c>
      <c r="D153">
        <v>5.5659999999999998</v>
      </c>
      <c r="E153">
        <f t="shared" si="23"/>
        <v>1990.0416666666667</v>
      </c>
      <c r="F153" s="9">
        <f t="shared" si="24"/>
        <v>32905</v>
      </c>
      <c r="G153" s="9">
        <f t="shared" si="25"/>
        <v>32874</v>
      </c>
      <c r="H153" s="9">
        <f t="shared" si="26"/>
        <v>31</v>
      </c>
      <c r="I153" s="9">
        <f t="shared" si="27"/>
        <v>15.5</v>
      </c>
      <c r="J153" s="9">
        <f t="shared" si="28"/>
        <v>32889.5</v>
      </c>
      <c r="K153" s="8">
        <f t="shared" si="29"/>
        <v>5.5659999999999998</v>
      </c>
      <c r="L153" s="8">
        <f t="shared" si="30"/>
        <v>-7.5485714285713712E-2</v>
      </c>
      <c r="M153" s="16">
        <f t="shared" si="31"/>
        <v>5566</v>
      </c>
      <c r="N153" s="16">
        <f t="shared" si="32"/>
        <v>-75.485714285713712</v>
      </c>
      <c r="O153" s="8">
        <f>VLOOKUP(C153,SeasonalCycle_PivTab!$B$22:$C$33,2,FALSE)</f>
        <v>5.6414857142857135</v>
      </c>
    </row>
    <row r="154" spans="2:15">
      <c r="B154">
        <v>1990</v>
      </c>
      <c r="C154">
        <v>2</v>
      </c>
      <c r="D154">
        <v>5.5289999999999999</v>
      </c>
      <c r="E154">
        <f t="shared" si="23"/>
        <v>1990.125</v>
      </c>
      <c r="F154" s="9">
        <f t="shared" si="24"/>
        <v>32933</v>
      </c>
      <c r="G154" s="9">
        <f t="shared" si="25"/>
        <v>32905</v>
      </c>
      <c r="H154" s="9">
        <f t="shared" si="26"/>
        <v>28</v>
      </c>
      <c r="I154" s="9">
        <f t="shared" si="27"/>
        <v>14</v>
      </c>
      <c r="J154" s="9">
        <f t="shared" si="28"/>
        <v>32919</v>
      </c>
      <c r="K154" s="8">
        <f t="shared" si="29"/>
        <v>5.5289999999999999</v>
      </c>
      <c r="L154" s="8">
        <f t="shared" si="30"/>
        <v>-9.7685714285714376E-2</v>
      </c>
      <c r="M154" s="16">
        <f t="shared" si="31"/>
        <v>5529</v>
      </c>
      <c r="N154" s="16">
        <f t="shared" si="32"/>
        <v>-97.685714285714369</v>
      </c>
      <c r="O154" s="8">
        <f>VLOOKUP(C154,SeasonalCycle_PivTab!$B$22:$C$33,2,FALSE)</f>
        <v>5.6266857142857143</v>
      </c>
    </row>
    <row r="155" spans="2:15">
      <c r="B155">
        <v>1990</v>
      </c>
      <c r="C155">
        <v>3</v>
      </c>
      <c r="D155">
        <v>5.4770000000000003</v>
      </c>
      <c r="E155">
        <f t="shared" si="23"/>
        <v>1990.2083333333333</v>
      </c>
      <c r="F155" s="9">
        <f t="shared" si="24"/>
        <v>32964</v>
      </c>
      <c r="G155" s="9">
        <f t="shared" si="25"/>
        <v>32933</v>
      </c>
      <c r="H155" s="9">
        <f t="shared" si="26"/>
        <v>31</v>
      </c>
      <c r="I155" s="9">
        <f t="shared" si="27"/>
        <v>15.5</v>
      </c>
      <c r="J155" s="9">
        <f t="shared" si="28"/>
        <v>32948.5</v>
      </c>
      <c r="K155" s="8">
        <f t="shared" si="29"/>
        <v>5.4770000000000003</v>
      </c>
      <c r="L155" s="8">
        <f t="shared" si="30"/>
        <v>-8.8176470588233968E-2</v>
      </c>
      <c r="M155" s="16">
        <f t="shared" si="31"/>
        <v>5477</v>
      </c>
      <c r="N155" s="16">
        <f t="shared" si="32"/>
        <v>-88.176470588233968</v>
      </c>
      <c r="O155" s="8">
        <f>VLOOKUP(C155,SeasonalCycle_PivTab!$B$22:$C$33,2,FALSE)</f>
        <v>5.5651764705882343</v>
      </c>
    </row>
    <row r="156" spans="2:15">
      <c r="B156">
        <v>1990</v>
      </c>
      <c r="C156">
        <v>4</v>
      </c>
      <c r="D156">
        <v>5.4829999999999997</v>
      </c>
      <c r="E156">
        <f t="shared" si="23"/>
        <v>1990.2916666666667</v>
      </c>
      <c r="F156" s="9">
        <f t="shared" si="24"/>
        <v>32994</v>
      </c>
      <c r="G156" s="9">
        <f t="shared" si="25"/>
        <v>32964</v>
      </c>
      <c r="H156" s="9">
        <f t="shared" si="26"/>
        <v>30</v>
      </c>
      <c r="I156" s="9">
        <f t="shared" si="27"/>
        <v>15</v>
      </c>
      <c r="J156" s="9">
        <f t="shared" si="28"/>
        <v>32979</v>
      </c>
      <c r="K156" s="8">
        <f t="shared" si="29"/>
        <v>5.4829999999999997</v>
      </c>
      <c r="L156" s="8">
        <f t="shared" si="30"/>
        <v>-1.6314285714286392E-2</v>
      </c>
      <c r="M156" s="16">
        <f t="shared" si="31"/>
        <v>5483</v>
      </c>
      <c r="N156" s="16">
        <f t="shared" si="32"/>
        <v>-16.314285714286392</v>
      </c>
      <c r="O156" s="8">
        <f>VLOOKUP(C156,SeasonalCycle_PivTab!$B$22:$C$33,2,FALSE)</f>
        <v>5.499314285714286</v>
      </c>
    </row>
    <row r="157" spans="2:15">
      <c r="B157">
        <v>1990</v>
      </c>
      <c r="C157">
        <v>5</v>
      </c>
      <c r="D157">
        <v>5.444</v>
      </c>
      <c r="E157">
        <f t="shared" si="23"/>
        <v>1990.375</v>
      </c>
      <c r="F157" s="9">
        <f t="shared" si="24"/>
        <v>33025</v>
      </c>
      <c r="G157" s="9">
        <f t="shared" si="25"/>
        <v>32994</v>
      </c>
      <c r="H157" s="9">
        <f t="shared" si="26"/>
        <v>31</v>
      </c>
      <c r="I157" s="9">
        <f t="shared" si="27"/>
        <v>15.5</v>
      </c>
      <c r="J157" s="9">
        <f t="shared" si="28"/>
        <v>33009.5</v>
      </c>
      <c r="K157" s="8">
        <f t="shared" si="29"/>
        <v>5.444</v>
      </c>
      <c r="L157" s="8">
        <f t="shared" si="30"/>
        <v>-4.0027777777777551E-2</v>
      </c>
      <c r="M157" s="16">
        <f t="shared" si="31"/>
        <v>5444</v>
      </c>
      <c r="N157" s="16">
        <f t="shared" si="32"/>
        <v>-40.027777777777551</v>
      </c>
      <c r="O157" s="8">
        <f>VLOOKUP(C157,SeasonalCycle_PivTab!$B$22:$C$33,2,FALSE)</f>
        <v>5.4840277777777775</v>
      </c>
    </row>
    <row r="158" spans="2:15">
      <c r="B158">
        <v>1990</v>
      </c>
      <c r="C158">
        <v>6</v>
      </c>
      <c r="D158">
        <v>5.4889999999999999</v>
      </c>
      <c r="E158">
        <f t="shared" si="23"/>
        <v>1990.4583333333333</v>
      </c>
      <c r="F158" s="9">
        <f t="shared" si="24"/>
        <v>33055</v>
      </c>
      <c r="G158" s="9">
        <f t="shared" si="25"/>
        <v>33025</v>
      </c>
      <c r="H158" s="9">
        <f t="shared" si="26"/>
        <v>30</v>
      </c>
      <c r="I158" s="9">
        <f t="shared" si="27"/>
        <v>15</v>
      </c>
      <c r="J158" s="9">
        <f t="shared" si="28"/>
        <v>33040</v>
      </c>
      <c r="K158" s="8">
        <f t="shared" si="29"/>
        <v>5.4889999999999999</v>
      </c>
      <c r="L158" s="8">
        <f t="shared" si="30"/>
        <v>-1.3166666666665883E-2</v>
      </c>
      <c r="M158" s="16">
        <f t="shared" si="31"/>
        <v>5489</v>
      </c>
      <c r="N158" s="16">
        <f t="shared" si="32"/>
        <v>-13.166666666665883</v>
      </c>
      <c r="O158" s="8">
        <f>VLOOKUP(C158,SeasonalCycle_PivTab!$B$22:$C$33,2,FALSE)</f>
        <v>5.5021666666666658</v>
      </c>
    </row>
    <row r="159" spans="2:15">
      <c r="B159">
        <v>1990</v>
      </c>
      <c r="C159">
        <v>7</v>
      </c>
      <c r="D159">
        <v>5.5439999999999996</v>
      </c>
      <c r="E159">
        <f t="shared" si="23"/>
        <v>1990.5416666666667</v>
      </c>
      <c r="F159" s="9">
        <f t="shared" si="24"/>
        <v>33086</v>
      </c>
      <c r="G159" s="9">
        <f t="shared" si="25"/>
        <v>33055</v>
      </c>
      <c r="H159" s="9">
        <f t="shared" si="26"/>
        <v>31</v>
      </c>
      <c r="I159" s="9">
        <f t="shared" si="27"/>
        <v>15.5</v>
      </c>
      <c r="J159" s="9">
        <f t="shared" si="28"/>
        <v>33070.5</v>
      </c>
      <c r="K159" s="8">
        <f t="shared" si="29"/>
        <v>5.5439999999999996</v>
      </c>
      <c r="L159" s="8">
        <f t="shared" si="30"/>
        <v>-4.8888888888898308E-3</v>
      </c>
      <c r="M159" s="16">
        <f t="shared" si="31"/>
        <v>5544</v>
      </c>
      <c r="N159" s="16">
        <f t="shared" si="32"/>
        <v>-4.8888888888898308</v>
      </c>
      <c r="O159" s="8">
        <f>VLOOKUP(C159,SeasonalCycle_PivTab!$B$22:$C$33,2,FALSE)</f>
        <v>5.5488888888888894</v>
      </c>
    </row>
    <row r="160" spans="2:15">
      <c r="B160">
        <v>1990</v>
      </c>
      <c r="C160">
        <v>8</v>
      </c>
      <c r="D160">
        <v>5.5469999999999997</v>
      </c>
      <c r="E160">
        <f t="shared" si="23"/>
        <v>1990.625</v>
      </c>
      <c r="F160" s="9">
        <f t="shared" si="24"/>
        <v>33117</v>
      </c>
      <c r="G160" s="9">
        <f t="shared" si="25"/>
        <v>33086</v>
      </c>
      <c r="H160" s="9">
        <f t="shared" si="26"/>
        <v>31</v>
      </c>
      <c r="I160" s="9">
        <f t="shared" si="27"/>
        <v>15.5</v>
      </c>
      <c r="J160" s="9">
        <f t="shared" si="28"/>
        <v>33101.5</v>
      </c>
      <c r="K160" s="8">
        <f t="shared" si="29"/>
        <v>5.5469999999999997</v>
      </c>
      <c r="L160" s="8">
        <f t="shared" si="30"/>
        <v>-3.0166666666668007E-2</v>
      </c>
      <c r="M160" s="16">
        <f t="shared" si="31"/>
        <v>5547</v>
      </c>
      <c r="N160" s="16">
        <f t="shared" si="32"/>
        <v>-30.166666666668007</v>
      </c>
      <c r="O160" s="8">
        <f>VLOOKUP(C160,SeasonalCycle_PivTab!$B$22:$C$33,2,FALSE)</f>
        <v>5.5771666666666677</v>
      </c>
    </row>
    <row r="161" spans="2:15">
      <c r="B161">
        <v>1990</v>
      </c>
      <c r="C161">
        <v>9</v>
      </c>
      <c r="D161">
        <v>5.5780000000000003</v>
      </c>
      <c r="E161">
        <f t="shared" si="23"/>
        <v>1990.7083333333333</v>
      </c>
      <c r="F161" s="9">
        <f t="shared" si="24"/>
        <v>33147</v>
      </c>
      <c r="G161" s="9">
        <f t="shared" si="25"/>
        <v>33117</v>
      </c>
      <c r="H161" s="9">
        <f t="shared" si="26"/>
        <v>30</v>
      </c>
      <c r="I161" s="9">
        <f t="shared" si="27"/>
        <v>15</v>
      </c>
      <c r="J161" s="9">
        <f t="shared" si="28"/>
        <v>33132</v>
      </c>
      <c r="K161" s="8">
        <f t="shared" si="29"/>
        <v>5.5780000000000003</v>
      </c>
      <c r="L161" s="8">
        <f t="shared" si="30"/>
        <v>-2.1540540540542885E-2</v>
      </c>
      <c r="M161" s="16">
        <f t="shared" si="31"/>
        <v>5578</v>
      </c>
      <c r="N161" s="16">
        <f t="shared" si="32"/>
        <v>-21.540540540542885</v>
      </c>
      <c r="O161" s="8">
        <f>VLOOKUP(C161,SeasonalCycle_PivTab!$B$22:$C$33,2,FALSE)</f>
        <v>5.5995405405405432</v>
      </c>
    </row>
    <row r="162" spans="2:15">
      <c r="B162">
        <v>1990</v>
      </c>
      <c r="C162">
        <v>10</v>
      </c>
      <c r="D162">
        <v>5.5170000000000003</v>
      </c>
      <c r="E162">
        <f t="shared" si="23"/>
        <v>1990.7916666666667</v>
      </c>
      <c r="F162" s="9">
        <f t="shared" si="24"/>
        <v>33178</v>
      </c>
      <c r="G162" s="9">
        <f t="shared" si="25"/>
        <v>33147</v>
      </c>
      <c r="H162" s="9">
        <f t="shared" si="26"/>
        <v>31</v>
      </c>
      <c r="I162" s="9">
        <f t="shared" si="27"/>
        <v>15.5</v>
      </c>
      <c r="J162" s="9">
        <f t="shared" si="28"/>
        <v>33162.5</v>
      </c>
      <c r="K162" s="8">
        <f t="shared" si="29"/>
        <v>5.5170000000000003</v>
      </c>
      <c r="L162" s="8">
        <f t="shared" si="30"/>
        <v>-7.28055555555569E-2</v>
      </c>
      <c r="M162" s="16">
        <f t="shared" si="31"/>
        <v>5517</v>
      </c>
      <c r="N162" s="16">
        <f t="shared" si="32"/>
        <v>-72.805555555556907</v>
      </c>
      <c r="O162" s="8">
        <f>VLOOKUP(C162,SeasonalCycle_PivTab!$B$22:$C$33,2,FALSE)</f>
        <v>5.5898055555555572</v>
      </c>
    </row>
    <row r="163" spans="2:15">
      <c r="B163">
        <v>1990</v>
      </c>
      <c r="C163">
        <v>11</v>
      </c>
      <c r="D163">
        <v>5.5229999999999997</v>
      </c>
      <c r="E163">
        <f t="shared" si="23"/>
        <v>1990.875</v>
      </c>
      <c r="F163" s="9">
        <f t="shared" si="24"/>
        <v>33208</v>
      </c>
      <c r="G163" s="9">
        <f t="shared" si="25"/>
        <v>33178</v>
      </c>
      <c r="H163" s="9">
        <f t="shared" si="26"/>
        <v>30</v>
      </c>
      <c r="I163" s="9">
        <f t="shared" si="27"/>
        <v>15</v>
      </c>
      <c r="J163" s="9">
        <f t="shared" si="28"/>
        <v>33193</v>
      </c>
      <c r="K163" s="8">
        <f t="shared" si="29"/>
        <v>5.5229999999999997</v>
      </c>
      <c r="L163" s="8">
        <f t="shared" si="30"/>
        <v>-8.0111111111110134E-2</v>
      </c>
      <c r="M163" s="16">
        <f t="shared" si="31"/>
        <v>5523</v>
      </c>
      <c r="N163" s="16">
        <f t="shared" si="32"/>
        <v>-80.111111111110134</v>
      </c>
      <c r="O163" s="8">
        <f>VLOOKUP(C163,SeasonalCycle_PivTab!$B$22:$C$33,2,FALSE)</f>
        <v>5.6031111111111098</v>
      </c>
    </row>
    <row r="164" spans="2:15">
      <c r="B164">
        <v>1990</v>
      </c>
      <c r="C164">
        <v>12</v>
      </c>
      <c r="D164">
        <v>5.5140000000000002</v>
      </c>
      <c r="E164">
        <f t="shared" si="23"/>
        <v>1990.9583333333333</v>
      </c>
      <c r="F164" s="9">
        <f t="shared" si="24"/>
        <v>33239</v>
      </c>
      <c r="G164" s="9">
        <f t="shared" si="25"/>
        <v>33208</v>
      </c>
      <c r="H164" s="9">
        <f t="shared" si="26"/>
        <v>31</v>
      </c>
      <c r="I164" s="9">
        <f t="shared" si="27"/>
        <v>15.5</v>
      </c>
      <c r="J164" s="9">
        <f t="shared" si="28"/>
        <v>33223.5</v>
      </c>
      <c r="K164" s="8">
        <f t="shared" si="29"/>
        <v>5.5140000000000002</v>
      </c>
      <c r="L164" s="8">
        <f t="shared" si="30"/>
        <v>-0.12013513513513541</v>
      </c>
      <c r="M164" s="16">
        <f t="shared" si="31"/>
        <v>5514</v>
      </c>
      <c r="N164" s="16">
        <f t="shared" si="32"/>
        <v>-120.13513513513541</v>
      </c>
      <c r="O164" s="8">
        <f>VLOOKUP(C164,SeasonalCycle_PivTab!$B$22:$C$33,2,FALSE)</f>
        <v>5.6341351351351356</v>
      </c>
    </row>
    <row r="165" spans="2:15">
      <c r="B165">
        <v>1991</v>
      </c>
      <c r="C165">
        <v>1</v>
      </c>
      <c r="D165">
        <v>5.5259999999999998</v>
      </c>
      <c r="E165">
        <f t="shared" si="23"/>
        <v>1991.0416666666667</v>
      </c>
      <c r="F165" s="9">
        <f t="shared" si="24"/>
        <v>33270</v>
      </c>
      <c r="G165" s="9">
        <f t="shared" si="25"/>
        <v>33239</v>
      </c>
      <c r="H165" s="9">
        <f t="shared" si="26"/>
        <v>31</v>
      </c>
      <c r="I165" s="9">
        <f t="shared" si="27"/>
        <v>15.5</v>
      </c>
      <c r="J165" s="9">
        <f t="shared" si="28"/>
        <v>33254.5</v>
      </c>
      <c r="K165" s="8">
        <f t="shared" si="29"/>
        <v>5.5259999999999998</v>
      </c>
      <c r="L165" s="8">
        <f t="shared" si="30"/>
        <v>-0.11548571428571375</v>
      </c>
      <c r="M165" s="16">
        <f t="shared" si="31"/>
        <v>5526</v>
      </c>
      <c r="N165" s="16">
        <f t="shared" si="32"/>
        <v>-115.48571428571375</v>
      </c>
      <c r="O165" s="8">
        <f>VLOOKUP(C165,SeasonalCycle_PivTab!$B$22:$C$33,2,FALSE)</f>
        <v>5.6414857142857135</v>
      </c>
    </row>
    <row r="166" spans="2:15">
      <c r="B166">
        <v>1991</v>
      </c>
      <c r="C166">
        <v>2</v>
      </c>
      <c r="D166">
        <v>5.5780000000000003</v>
      </c>
      <c r="E166">
        <f t="shared" si="23"/>
        <v>1991.125</v>
      </c>
      <c r="F166" s="9">
        <f t="shared" si="24"/>
        <v>33298</v>
      </c>
      <c r="G166" s="9">
        <f t="shared" si="25"/>
        <v>33270</v>
      </c>
      <c r="H166" s="9">
        <f t="shared" si="26"/>
        <v>28</v>
      </c>
      <c r="I166" s="9">
        <f t="shared" si="27"/>
        <v>14</v>
      </c>
      <c r="J166" s="9">
        <f t="shared" si="28"/>
        <v>33284</v>
      </c>
      <c r="K166" s="8">
        <f t="shared" si="29"/>
        <v>5.5780000000000003</v>
      </c>
      <c r="L166" s="8">
        <f t="shared" si="30"/>
        <v>-4.8685714285713999E-2</v>
      </c>
      <c r="M166" s="16">
        <f t="shared" si="31"/>
        <v>5578</v>
      </c>
      <c r="N166" s="16">
        <f t="shared" si="32"/>
        <v>-48.685714285713999</v>
      </c>
      <c r="O166" s="8">
        <f>VLOOKUP(C166,SeasonalCycle_PivTab!$B$22:$C$33,2,FALSE)</f>
        <v>5.6266857142857143</v>
      </c>
    </row>
    <row r="167" spans="2:15">
      <c r="B167">
        <v>1991</v>
      </c>
      <c r="C167">
        <v>3</v>
      </c>
      <c r="D167">
        <v>5.5839999999999996</v>
      </c>
      <c r="E167">
        <f t="shared" si="23"/>
        <v>1991.2083333333333</v>
      </c>
      <c r="F167" s="9">
        <f t="shared" si="24"/>
        <v>33329</v>
      </c>
      <c r="G167" s="9">
        <f t="shared" si="25"/>
        <v>33298</v>
      </c>
      <c r="H167" s="9">
        <f t="shared" si="26"/>
        <v>31</v>
      </c>
      <c r="I167" s="9">
        <f t="shared" si="27"/>
        <v>15.5</v>
      </c>
      <c r="J167" s="9">
        <f t="shared" si="28"/>
        <v>33313.5</v>
      </c>
      <c r="K167" s="8">
        <f t="shared" si="29"/>
        <v>5.5839999999999996</v>
      </c>
      <c r="L167" s="8">
        <f t="shared" si="30"/>
        <v>1.882352941176535E-2</v>
      </c>
      <c r="M167" s="16">
        <f t="shared" si="31"/>
        <v>5584</v>
      </c>
      <c r="N167" s="16">
        <f t="shared" si="32"/>
        <v>18.82352941176535</v>
      </c>
      <c r="O167" s="8">
        <f>VLOOKUP(C167,SeasonalCycle_PivTab!$B$22:$C$33,2,FALSE)</f>
        <v>5.5651764705882343</v>
      </c>
    </row>
    <row r="168" spans="2:15">
      <c r="B168">
        <v>1991</v>
      </c>
      <c r="C168">
        <v>4</v>
      </c>
      <c r="D168">
        <v>5.4130000000000003</v>
      </c>
      <c r="E168">
        <f t="shared" si="23"/>
        <v>1991.2916666666667</v>
      </c>
      <c r="F168" s="9">
        <f t="shared" si="24"/>
        <v>33359</v>
      </c>
      <c r="G168" s="9">
        <f t="shared" si="25"/>
        <v>33329</v>
      </c>
      <c r="H168" s="9">
        <f t="shared" si="26"/>
        <v>30</v>
      </c>
      <c r="I168" s="9">
        <f t="shared" si="27"/>
        <v>15</v>
      </c>
      <c r="J168" s="9">
        <f t="shared" si="28"/>
        <v>33344</v>
      </c>
      <c r="K168" s="8">
        <f t="shared" si="29"/>
        <v>5.4130000000000003</v>
      </c>
      <c r="L168" s="8">
        <f t="shared" si="30"/>
        <v>-8.6314285714285788E-2</v>
      </c>
      <c r="M168" s="16">
        <f t="shared" si="31"/>
        <v>5413</v>
      </c>
      <c r="N168" s="16">
        <f t="shared" si="32"/>
        <v>-86.314285714285788</v>
      </c>
      <c r="O168" s="8">
        <f>VLOOKUP(C168,SeasonalCycle_PivTab!$B$22:$C$33,2,FALSE)</f>
        <v>5.499314285714286</v>
      </c>
    </row>
    <row r="169" spans="2:15">
      <c r="B169">
        <v>1991</v>
      </c>
      <c r="C169">
        <v>5</v>
      </c>
      <c r="D169">
        <v>5.4009999999999998</v>
      </c>
      <c r="E169">
        <f t="shared" si="23"/>
        <v>1991.375</v>
      </c>
      <c r="F169" s="9">
        <f t="shared" si="24"/>
        <v>33390</v>
      </c>
      <c r="G169" s="9">
        <f t="shared" si="25"/>
        <v>33359</v>
      </c>
      <c r="H169" s="9">
        <f t="shared" si="26"/>
        <v>31</v>
      </c>
      <c r="I169" s="9">
        <f t="shared" si="27"/>
        <v>15.5</v>
      </c>
      <c r="J169" s="9">
        <f t="shared" si="28"/>
        <v>33374.5</v>
      </c>
      <c r="K169" s="8">
        <f t="shared" si="29"/>
        <v>5.4009999999999998</v>
      </c>
      <c r="L169" s="8">
        <f t="shared" si="30"/>
        <v>-8.30277777777777E-2</v>
      </c>
      <c r="M169" s="16">
        <f t="shared" si="31"/>
        <v>5401</v>
      </c>
      <c r="N169" s="16">
        <f t="shared" si="32"/>
        <v>-83.0277777777777</v>
      </c>
      <c r="O169" s="8">
        <f>VLOOKUP(C169,SeasonalCycle_PivTab!$B$22:$C$33,2,FALSE)</f>
        <v>5.4840277777777775</v>
      </c>
    </row>
    <row r="170" spans="2:15">
      <c r="B170">
        <v>1991</v>
      </c>
      <c r="C170">
        <v>6</v>
      </c>
      <c r="D170">
        <v>5.4379999999999997</v>
      </c>
      <c r="E170">
        <f t="shared" si="23"/>
        <v>1991.4583333333333</v>
      </c>
      <c r="F170" s="9">
        <f t="shared" si="24"/>
        <v>33420</v>
      </c>
      <c r="G170" s="9">
        <f t="shared" si="25"/>
        <v>33390</v>
      </c>
      <c r="H170" s="9">
        <f t="shared" si="26"/>
        <v>30</v>
      </c>
      <c r="I170" s="9">
        <f t="shared" si="27"/>
        <v>15</v>
      </c>
      <c r="J170" s="9">
        <f t="shared" si="28"/>
        <v>33405</v>
      </c>
      <c r="K170" s="8">
        <f t="shared" si="29"/>
        <v>5.4379999999999997</v>
      </c>
      <c r="L170" s="8">
        <f t="shared" si="30"/>
        <v>-6.4166666666666039E-2</v>
      </c>
      <c r="M170" s="16">
        <f t="shared" si="31"/>
        <v>5438</v>
      </c>
      <c r="N170" s="16">
        <f t="shared" si="32"/>
        <v>-64.166666666666032</v>
      </c>
      <c r="O170" s="8">
        <f>VLOOKUP(C170,SeasonalCycle_PivTab!$B$22:$C$33,2,FALSE)</f>
        <v>5.5021666666666658</v>
      </c>
    </row>
    <row r="171" spans="2:15">
      <c r="B171">
        <v>1991</v>
      </c>
      <c r="C171">
        <v>7</v>
      </c>
      <c r="D171">
        <v>5.5259999999999998</v>
      </c>
      <c r="E171">
        <f t="shared" si="23"/>
        <v>1991.5416666666667</v>
      </c>
      <c r="F171" s="9">
        <f t="shared" si="24"/>
        <v>33451</v>
      </c>
      <c r="G171" s="9">
        <f t="shared" si="25"/>
        <v>33420</v>
      </c>
      <c r="H171" s="9">
        <f t="shared" si="26"/>
        <v>31</v>
      </c>
      <c r="I171" s="9">
        <f t="shared" si="27"/>
        <v>15.5</v>
      </c>
      <c r="J171" s="9">
        <f t="shared" si="28"/>
        <v>33435.5</v>
      </c>
      <c r="K171" s="8">
        <f t="shared" si="29"/>
        <v>5.5259999999999998</v>
      </c>
      <c r="L171" s="8">
        <f t="shared" si="30"/>
        <v>-2.2888888888889625E-2</v>
      </c>
      <c r="M171" s="16">
        <f t="shared" si="31"/>
        <v>5526</v>
      </c>
      <c r="N171" s="16">
        <f t="shared" si="32"/>
        <v>-22.888888888889625</v>
      </c>
      <c r="O171" s="8">
        <f>VLOOKUP(C171,SeasonalCycle_PivTab!$B$22:$C$33,2,FALSE)</f>
        <v>5.5488888888888894</v>
      </c>
    </row>
    <row r="172" spans="2:15">
      <c r="B172">
        <v>1991</v>
      </c>
      <c r="C172">
        <v>8</v>
      </c>
      <c r="D172">
        <v>5.56</v>
      </c>
      <c r="E172">
        <f t="shared" si="23"/>
        <v>1991.625</v>
      </c>
      <c r="F172" s="9">
        <f t="shared" si="24"/>
        <v>33482</v>
      </c>
      <c r="G172" s="9">
        <f t="shared" si="25"/>
        <v>33451</v>
      </c>
      <c r="H172" s="9">
        <f t="shared" si="26"/>
        <v>31</v>
      </c>
      <c r="I172" s="9">
        <f t="shared" si="27"/>
        <v>15.5</v>
      </c>
      <c r="J172" s="9">
        <f t="shared" si="28"/>
        <v>33466.5</v>
      </c>
      <c r="K172" s="8">
        <f t="shared" si="29"/>
        <v>5.56</v>
      </c>
      <c r="L172" s="8">
        <f t="shared" si="30"/>
        <v>-1.7166666666668107E-2</v>
      </c>
      <c r="M172" s="16">
        <f t="shared" si="31"/>
        <v>5560</v>
      </c>
      <c r="N172" s="16">
        <f t="shared" si="32"/>
        <v>-17.166666666668107</v>
      </c>
      <c r="O172" s="8">
        <f>VLOOKUP(C172,SeasonalCycle_PivTab!$B$22:$C$33,2,FALSE)</f>
        <v>5.5771666666666677</v>
      </c>
    </row>
    <row r="173" spans="2:15">
      <c r="B173">
        <v>1991</v>
      </c>
      <c r="C173">
        <v>9</v>
      </c>
      <c r="D173">
        <v>5.5810000000000004</v>
      </c>
      <c r="E173">
        <f t="shared" si="23"/>
        <v>1991.7083333333333</v>
      </c>
      <c r="F173" s="9">
        <f t="shared" si="24"/>
        <v>33512</v>
      </c>
      <c r="G173" s="9">
        <f t="shared" si="25"/>
        <v>33482</v>
      </c>
      <c r="H173" s="9">
        <f t="shared" si="26"/>
        <v>30</v>
      </c>
      <c r="I173" s="9">
        <f t="shared" si="27"/>
        <v>15</v>
      </c>
      <c r="J173" s="9">
        <f t="shared" si="28"/>
        <v>33497</v>
      </c>
      <c r="K173" s="8">
        <f t="shared" si="29"/>
        <v>5.5810000000000004</v>
      </c>
      <c r="L173" s="8">
        <f t="shared" si="30"/>
        <v>-1.8540540540542771E-2</v>
      </c>
      <c r="M173" s="16">
        <f t="shared" si="31"/>
        <v>5581</v>
      </c>
      <c r="N173" s="16">
        <f t="shared" si="32"/>
        <v>-18.540540540542771</v>
      </c>
      <c r="O173" s="8">
        <f>VLOOKUP(C173,SeasonalCycle_PivTab!$B$22:$C$33,2,FALSE)</f>
        <v>5.5995405405405432</v>
      </c>
    </row>
    <row r="174" spans="2:15">
      <c r="B174">
        <v>1991</v>
      </c>
      <c r="C174">
        <v>10</v>
      </c>
      <c r="D174">
        <v>5.5810000000000004</v>
      </c>
      <c r="E174">
        <f t="shared" si="23"/>
        <v>1991.7916666666667</v>
      </c>
      <c r="F174" s="9">
        <f t="shared" si="24"/>
        <v>33543</v>
      </c>
      <c r="G174" s="9">
        <f t="shared" si="25"/>
        <v>33512</v>
      </c>
      <c r="H174" s="9">
        <f t="shared" si="26"/>
        <v>31</v>
      </c>
      <c r="I174" s="9">
        <f t="shared" si="27"/>
        <v>15.5</v>
      </c>
      <c r="J174" s="9">
        <f t="shared" si="28"/>
        <v>33527.5</v>
      </c>
      <c r="K174" s="8">
        <f t="shared" si="29"/>
        <v>5.5810000000000004</v>
      </c>
      <c r="L174" s="8">
        <f t="shared" si="30"/>
        <v>-8.8055555555568432E-3</v>
      </c>
      <c r="M174" s="16">
        <f t="shared" si="31"/>
        <v>5581</v>
      </c>
      <c r="N174" s="16">
        <f t="shared" si="32"/>
        <v>-8.8055555555568432</v>
      </c>
      <c r="O174" s="8">
        <f>VLOOKUP(C174,SeasonalCycle_PivTab!$B$22:$C$33,2,FALSE)</f>
        <v>5.5898055555555572</v>
      </c>
    </row>
    <row r="175" spans="2:15">
      <c r="B175">
        <v>1991</v>
      </c>
      <c r="C175">
        <v>11</v>
      </c>
      <c r="D175">
        <v>5.508</v>
      </c>
      <c r="E175">
        <f t="shared" si="23"/>
        <v>1991.875</v>
      </c>
      <c r="F175" s="9">
        <f t="shared" si="24"/>
        <v>33573</v>
      </c>
      <c r="G175" s="9">
        <f t="shared" si="25"/>
        <v>33543</v>
      </c>
      <c r="H175" s="9">
        <f t="shared" si="26"/>
        <v>30</v>
      </c>
      <c r="I175" s="9">
        <f t="shared" si="27"/>
        <v>15</v>
      </c>
      <c r="J175" s="9">
        <f t="shared" si="28"/>
        <v>33558</v>
      </c>
      <c r="K175" s="8">
        <f t="shared" si="29"/>
        <v>5.508</v>
      </c>
      <c r="L175" s="8">
        <f t="shared" si="30"/>
        <v>-9.5111111111109814E-2</v>
      </c>
      <c r="M175" s="16">
        <f t="shared" si="31"/>
        <v>5508</v>
      </c>
      <c r="N175" s="16">
        <f t="shared" si="32"/>
        <v>-95.111111111109807</v>
      </c>
      <c r="O175" s="8">
        <f>VLOOKUP(C175,SeasonalCycle_PivTab!$B$22:$C$33,2,FALSE)</f>
        <v>5.6031111111111098</v>
      </c>
    </row>
    <row r="176" spans="2:15">
      <c r="B176">
        <v>1991</v>
      </c>
      <c r="C176">
        <v>12</v>
      </c>
      <c r="D176">
        <v>5.5839999999999996</v>
      </c>
      <c r="E176">
        <f t="shared" si="23"/>
        <v>1991.9583333333333</v>
      </c>
      <c r="F176" s="9">
        <f t="shared" si="24"/>
        <v>33604</v>
      </c>
      <c r="G176" s="9">
        <f t="shared" si="25"/>
        <v>33573</v>
      </c>
      <c r="H176" s="9">
        <f t="shared" si="26"/>
        <v>31</v>
      </c>
      <c r="I176" s="9">
        <f t="shared" si="27"/>
        <v>15.5</v>
      </c>
      <c r="J176" s="9">
        <f t="shared" si="28"/>
        <v>33588.5</v>
      </c>
      <c r="K176" s="8">
        <f t="shared" si="29"/>
        <v>5.5839999999999996</v>
      </c>
      <c r="L176" s="8">
        <f t="shared" si="30"/>
        <v>-5.0135135135136011E-2</v>
      </c>
      <c r="M176" s="16">
        <f t="shared" si="31"/>
        <v>5584</v>
      </c>
      <c r="N176" s="16">
        <f t="shared" si="32"/>
        <v>-50.135135135136011</v>
      </c>
      <c r="O176" s="8">
        <f>VLOOKUP(C176,SeasonalCycle_PivTab!$B$22:$C$33,2,FALSE)</f>
        <v>5.6341351351351356</v>
      </c>
    </row>
    <row r="177" spans="2:15">
      <c r="B177">
        <v>1992</v>
      </c>
      <c r="C177">
        <v>1</v>
      </c>
      <c r="D177">
        <v>5.657</v>
      </c>
      <c r="E177">
        <f t="shared" si="23"/>
        <v>1992.0416666666667</v>
      </c>
      <c r="F177" s="9">
        <f t="shared" si="24"/>
        <v>33635</v>
      </c>
      <c r="G177" s="9">
        <f t="shared" si="25"/>
        <v>33604</v>
      </c>
      <c r="H177" s="9">
        <f t="shared" si="26"/>
        <v>31</v>
      </c>
      <c r="I177" s="9">
        <f t="shared" si="27"/>
        <v>15.5</v>
      </c>
      <c r="J177" s="9">
        <f t="shared" si="28"/>
        <v>33619.5</v>
      </c>
      <c r="K177" s="8">
        <f t="shared" si="29"/>
        <v>5.657</v>
      </c>
      <c r="L177" s="8">
        <f t="shared" si="30"/>
        <v>1.551428571428648E-2</v>
      </c>
      <c r="M177" s="16">
        <f t="shared" si="31"/>
        <v>5657</v>
      </c>
      <c r="N177" s="16">
        <f t="shared" si="32"/>
        <v>15.51428571428648</v>
      </c>
      <c r="O177" s="8">
        <f>VLOOKUP(C177,SeasonalCycle_PivTab!$B$22:$C$33,2,FALSE)</f>
        <v>5.6414857142857135</v>
      </c>
    </row>
    <row r="178" spans="2:15">
      <c r="B178">
        <v>1992</v>
      </c>
      <c r="C178">
        <v>2</v>
      </c>
      <c r="D178">
        <v>5.7910000000000004</v>
      </c>
      <c r="E178">
        <f t="shared" si="23"/>
        <v>1992.125</v>
      </c>
      <c r="F178" s="9">
        <f t="shared" si="24"/>
        <v>33664</v>
      </c>
      <c r="G178" s="9">
        <f t="shared" si="25"/>
        <v>33635</v>
      </c>
      <c r="H178" s="9">
        <f t="shared" si="26"/>
        <v>29</v>
      </c>
      <c r="I178" s="9">
        <f t="shared" si="27"/>
        <v>14.5</v>
      </c>
      <c r="J178" s="9">
        <f t="shared" si="28"/>
        <v>33649.5</v>
      </c>
      <c r="K178" s="8">
        <f t="shared" si="29"/>
        <v>5.7910000000000004</v>
      </c>
      <c r="L178" s="8">
        <f t="shared" si="30"/>
        <v>0.16431428571428608</v>
      </c>
      <c r="M178" s="16">
        <f t="shared" si="31"/>
        <v>5791</v>
      </c>
      <c r="N178" s="16">
        <f t="shared" si="32"/>
        <v>164.31428571428609</v>
      </c>
      <c r="O178" s="8">
        <f>VLOOKUP(C178,SeasonalCycle_PivTab!$B$22:$C$33,2,FALSE)</f>
        <v>5.6266857142857143</v>
      </c>
    </row>
    <row r="179" spans="2:15">
      <c r="B179">
        <v>1992</v>
      </c>
      <c r="C179">
        <v>3</v>
      </c>
      <c r="D179">
        <v>5.7089999999999996</v>
      </c>
      <c r="E179">
        <f t="shared" si="23"/>
        <v>1992.2083333333333</v>
      </c>
      <c r="F179" s="9">
        <f t="shared" si="24"/>
        <v>33695</v>
      </c>
      <c r="G179" s="9">
        <f t="shared" si="25"/>
        <v>33664</v>
      </c>
      <c r="H179" s="9">
        <f t="shared" si="26"/>
        <v>31</v>
      </c>
      <c r="I179" s="9">
        <f t="shared" si="27"/>
        <v>15.5</v>
      </c>
      <c r="J179" s="9">
        <f t="shared" si="28"/>
        <v>33679.5</v>
      </c>
      <c r="K179" s="8">
        <f t="shared" si="29"/>
        <v>5.7089999999999996</v>
      </c>
      <c r="L179" s="8">
        <f t="shared" si="30"/>
        <v>0.14382352941176535</v>
      </c>
      <c r="M179" s="16">
        <f t="shared" si="31"/>
        <v>5709</v>
      </c>
      <c r="N179" s="16">
        <f t="shared" si="32"/>
        <v>143.82352941176535</v>
      </c>
      <c r="O179" s="8">
        <f>VLOOKUP(C179,SeasonalCycle_PivTab!$B$22:$C$33,2,FALSE)</f>
        <v>5.5651764705882343</v>
      </c>
    </row>
    <row r="180" spans="2:15">
      <c r="B180">
        <v>1992</v>
      </c>
      <c r="C180">
        <v>4</v>
      </c>
      <c r="D180">
        <v>5.5780000000000003</v>
      </c>
      <c r="E180">
        <f t="shared" si="23"/>
        <v>1992.2916666666667</v>
      </c>
      <c r="F180" s="9">
        <f t="shared" si="24"/>
        <v>33725</v>
      </c>
      <c r="G180" s="9">
        <f t="shared" si="25"/>
        <v>33695</v>
      </c>
      <c r="H180" s="9">
        <f t="shared" si="26"/>
        <v>30</v>
      </c>
      <c r="I180" s="9">
        <f t="shared" si="27"/>
        <v>15</v>
      </c>
      <c r="J180" s="9">
        <f t="shared" si="28"/>
        <v>33710</v>
      </c>
      <c r="K180" s="8">
        <f t="shared" si="29"/>
        <v>5.5780000000000003</v>
      </c>
      <c r="L180" s="8">
        <f t="shared" si="30"/>
        <v>7.8685714285714248E-2</v>
      </c>
      <c r="M180" s="16">
        <f t="shared" si="31"/>
        <v>5578</v>
      </c>
      <c r="N180" s="16">
        <f t="shared" si="32"/>
        <v>78.685714285714255</v>
      </c>
      <c r="O180" s="8">
        <f>VLOOKUP(C180,SeasonalCycle_PivTab!$B$22:$C$33,2,FALSE)</f>
        <v>5.499314285714286</v>
      </c>
    </row>
    <row r="181" spans="2:15">
      <c r="B181">
        <v>1992</v>
      </c>
      <c r="C181">
        <v>5</v>
      </c>
      <c r="D181">
        <v>5.5259999999999998</v>
      </c>
      <c r="E181">
        <f t="shared" si="23"/>
        <v>1992.375</v>
      </c>
      <c r="F181" s="9">
        <f t="shared" si="24"/>
        <v>33756</v>
      </c>
      <c r="G181" s="9">
        <f t="shared" si="25"/>
        <v>33725</v>
      </c>
      <c r="H181" s="9">
        <f t="shared" si="26"/>
        <v>31</v>
      </c>
      <c r="I181" s="9">
        <f t="shared" si="27"/>
        <v>15.5</v>
      </c>
      <c r="J181" s="9">
        <f t="shared" si="28"/>
        <v>33740.5</v>
      </c>
      <c r="K181" s="8">
        <f t="shared" si="29"/>
        <v>5.5259999999999998</v>
      </c>
      <c r="L181" s="8">
        <f t="shared" si="30"/>
        <v>4.19722222222223E-2</v>
      </c>
      <c r="M181" s="16">
        <f t="shared" si="31"/>
        <v>5526</v>
      </c>
      <c r="N181" s="16">
        <f t="shared" si="32"/>
        <v>41.9722222222223</v>
      </c>
      <c r="O181" s="8">
        <f>VLOOKUP(C181,SeasonalCycle_PivTab!$B$22:$C$33,2,FALSE)</f>
        <v>5.4840277777777775</v>
      </c>
    </row>
    <row r="182" spans="2:15">
      <c r="B182">
        <v>1992</v>
      </c>
      <c r="C182">
        <v>6</v>
      </c>
      <c r="D182">
        <v>5.5469999999999997</v>
      </c>
      <c r="E182">
        <f t="shared" si="23"/>
        <v>1992.4583333333333</v>
      </c>
      <c r="F182" s="9">
        <f t="shared" si="24"/>
        <v>33786</v>
      </c>
      <c r="G182" s="9">
        <f t="shared" si="25"/>
        <v>33756</v>
      </c>
      <c r="H182" s="9">
        <f t="shared" si="26"/>
        <v>30</v>
      </c>
      <c r="I182" s="9">
        <f t="shared" si="27"/>
        <v>15</v>
      </c>
      <c r="J182" s="9">
        <f t="shared" si="28"/>
        <v>33771</v>
      </c>
      <c r="K182" s="8">
        <f t="shared" si="29"/>
        <v>5.5469999999999997</v>
      </c>
      <c r="L182" s="8">
        <f t="shared" si="30"/>
        <v>4.4833333333333947E-2</v>
      </c>
      <c r="M182" s="16">
        <f t="shared" si="31"/>
        <v>5547</v>
      </c>
      <c r="N182" s="16">
        <f t="shared" si="32"/>
        <v>44.833333333333947</v>
      </c>
      <c r="O182" s="8">
        <f>VLOOKUP(C182,SeasonalCycle_PivTab!$B$22:$C$33,2,FALSE)</f>
        <v>5.5021666666666658</v>
      </c>
    </row>
    <row r="183" spans="2:15">
      <c r="B183">
        <v>1992</v>
      </c>
      <c r="C183">
        <v>7</v>
      </c>
      <c r="D183">
        <v>5.59</v>
      </c>
      <c r="E183">
        <f t="shared" si="23"/>
        <v>1992.5416666666667</v>
      </c>
      <c r="F183" s="9">
        <f t="shared" si="24"/>
        <v>33817</v>
      </c>
      <c r="G183" s="9">
        <f t="shared" si="25"/>
        <v>33786</v>
      </c>
      <c r="H183" s="9">
        <f t="shared" si="26"/>
        <v>31</v>
      </c>
      <c r="I183" s="9">
        <f t="shared" si="27"/>
        <v>15.5</v>
      </c>
      <c r="J183" s="9">
        <f t="shared" si="28"/>
        <v>33801.5</v>
      </c>
      <c r="K183" s="8">
        <f t="shared" si="29"/>
        <v>5.59</v>
      </c>
      <c r="L183" s="8">
        <f t="shared" si="30"/>
        <v>4.1111111111110432E-2</v>
      </c>
      <c r="M183" s="16">
        <f t="shared" si="31"/>
        <v>5590</v>
      </c>
      <c r="N183" s="16">
        <f t="shared" si="32"/>
        <v>41.111111111110432</v>
      </c>
      <c r="O183" s="8">
        <f>VLOOKUP(C183,SeasonalCycle_PivTab!$B$22:$C$33,2,FALSE)</f>
        <v>5.5488888888888894</v>
      </c>
    </row>
    <row r="184" spans="2:15">
      <c r="B184">
        <v>1992</v>
      </c>
      <c r="C184">
        <v>8</v>
      </c>
      <c r="D184">
        <v>5.5750000000000002</v>
      </c>
      <c r="E184">
        <f t="shared" si="23"/>
        <v>1992.625</v>
      </c>
      <c r="F184" s="9">
        <f t="shared" si="24"/>
        <v>33848</v>
      </c>
      <c r="G184" s="9">
        <f t="shared" si="25"/>
        <v>33817</v>
      </c>
      <c r="H184" s="9">
        <f t="shared" si="26"/>
        <v>31</v>
      </c>
      <c r="I184" s="9">
        <f t="shared" si="27"/>
        <v>15.5</v>
      </c>
      <c r="J184" s="9">
        <f t="shared" si="28"/>
        <v>33832.5</v>
      </c>
      <c r="K184" s="8">
        <f t="shared" si="29"/>
        <v>5.5750000000000002</v>
      </c>
      <c r="L184" s="8">
        <f t="shared" si="30"/>
        <v>-2.1666666666675383E-3</v>
      </c>
      <c r="M184" s="16">
        <f t="shared" si="31"/>
        <v>5575</v>
      </c>
      <c r="N184" s="16">
        <f t="shared" si="32"/>
        <v>-2.1666666666675383</v>
      </c>
      <c r="O184" s="8">
        <f>VLOOKUP(C184,SeasonalCycle_PivTab!$B$22:$C$33,2,FALSE)</f>
        <v>5.5771666666666677</v>
      </c>
    </row>
    <row r="185" spans="2:15">
      <c r="B185">
        <v>1992</v>
      </c>
      <c r="C185">
        <v>9</v>
      </c>
      <c r="D185">
        <v>5.6020000000000003</v>
      </c>
      <c r="E185">
        <f t="shared" si="23"/>
        <v>1992.7083333333333</v>
      </c>
      <c r="F185" s="9">
        <f t="shared" si="24"/>
        <v>33878</v>
      </c>
      <c r="G185" s="9">
        <f t="shared" si="25"/>
        <v>33848</v>
      </c>
      <c r="H185" s="9">
        <f t="shared" si="26"/>
        <v>30</v>
      </c>
      <c r="I185" s="9">
        <f t="shared" si="27"/>
        <v>15</v>
      </c>
      <c r="J185" s="9">
        <f t="shared" si="28"/>
        <v>33863</v>
      </c>
      <c r="K185" s="8">
        <f t="shared" si="29"/>
        <v>5.6020000000000003</v>
      </c>
      <c r="L185" s="8">
        <f t="shared" si="30"/>
        <v>2.4594594594571362E-3</v>
      </c>
      <c r="M185" s="16">
        <f t="shared" si="31"/>
        <v>5602</v>
      </c>
      <c r="N185" s="16">
        <f t="shared" si="32"/>
        <v>2.4594594594571362</v>
      </c>
      <c r="O185" s="8">
        <f>VLOOKUP(C185,SeasonalCycle_PivTab!$B$22:$C$33,2,FALSE)</f>
        <v>5.5995405405405432</v>
      </c>
    </row>
    <row r="186" spans="2:15">
      <c r="B186">
        <v>1992</v>
      </c>
      <c r="C186">
        <v>10</v>
      </c>
      <c r="D186">
        <v>5.6630000000000003</v>
      </c>
      <c r="E186">
        <f t="shared" si="23"/>
        <v>1992.7916666666667</v>
      </c>
      <c r="F186" s="9">
        <f t="shared" si="24"/>
        <v>33909</v>
      </c>
      <c r="G186" s="9">
        <f t="shared" si="25"/>
        <v>33878</v>
      </c>
      <c r="H186" s="9">
        <f t="shared" si="26"/>
        <v>31</v>
      </c>
      <c r="I186" s="9">
        <f t="shared" si="27"/>
        <v>15.5</v>
      </c>
      <c r="J186" s="9">
        <f t="shared" si="28"/>
        <v>33893.5</v>
      </c>
      <c r="K186" s="8">
        <f t="shared" si="29"/>
        <v>5.6630000000000003</v>
      </c>
      <c r="L186" s="8">
        <f t="shared" si="30"/>
        <v>7.3194444444443008E-2</v>
      </c>
      <c r="M186" s="16">
        <f t="shared" si="31"/>
        <v>5663</v>
      </c>
      <c r="N186" s="16">
        <f t="shared" si="32"/>
        <v>73.194444444443008</v>
      </c>
      <c r="O186" s="8">
        <f>VLOOKUP(C186,SeasonalCycle_PivTab!$B$22:$C$33,2,FALSE)</f>
        <v>5.5898055555555572</v>
      </c>
    </row>
    <row r="187" spans="2:15">
      <c r="B187">
        <v>1992</v>
      </c>
      <c r="C187">
        <v>11</v>
      </c>
      <c r="D187">
        <v>5.5629999999999997</v>
      </c>
      <c r="E187">
        <f t="shared" si="23"/>
        <v>1992.875</v>
      </c>
      <c r="F187" s="9">
        <f t="shared" si="24"/>
        <v>33939</v>
      </c>
      <c r="G187" s="9">
        <f t="shared" si="25"/>
        <v>33909</v>
      </c>
      <c r="H187" s="9">
        <f t="shared" si="26"/>
        <v>30</v>
      </c>
      <c r="I187" s="9">
        <f t="shared" si="27"/>
        <v>15</v>
      </c>
      <c r="J187" s="9">
        <f t="shared" si="28"/>
        <v>33924</v>
      </c>
      <c r="K187" s="8">
        <f t="shared" si="29"/>
        <v>5.5629999999999997</v>
      </c>
      <c r="L187" s="8">
        <f t="shared" si="30"/>
        <v>-4.0111111111110098E-2</v>
      </c>
      <c r="M187" s="16">
        <f t="shared" si="31"/>
        <v>5563</v>
      </c>
      <c r="N187" s="16">
        <f t="shared" si="32"/>
        <v>-40.111111111110098</v>
      </c>
      <c r="O187" s="8">
        <f>VLOOKUP(C187,SeasonalCycle_PivTab!$B$22:$C$33,2,FALSE)</f>
        <v>5.6031111111111098</v>
      </c>
    </row>
    <row r="188" spans="2:15">
      <c r="B188">
        <v>1992</v>
      </c>
      <c r="C188">
        <v>12</v>
      </c>
      <c r="D188">
        <v>5.6479999999999997</v>
      </c>
      <c r="E188">
        <f t="shared" si="23"/>
        <v>1992.9583333333333</v>
      </c>
      <c r="F188" s="9">
        <f t="shared" si="24"/>
        <v>33970</v>
      </c>
      <c r="G188" s="9">
        <f t="shared" si="25"/>
        <v>33939</v>
      </c>
      <c r="H188" s="9">
        <f t="shared" si="26"/>
        <v>31</v>
      </c>
      <c r="I188" s="9">
        <f t="shared" si="27"/>
        <v>15.5</v>
      </c>
      <c r="J188" s="9">
        <f t="shared" si="28"/>
        <v>33954.5</v>
      </c>
      <c r="K188" s="8">
        <f t="shared" si="29"/>
        <v>5.6479999999999997</v>
      </c>
      <c r="L188" s="8">
        <f t="shared" si="30"/>
        <v>1.3864864864864046E-2</v>
      </c>
      <c r="M188" s="16">
        <f t="shared" si="31"/>
        <v>5648</v>
      </c>
      <c r="N188" s="16">
        <f t="shared" si="32"/>
        <v>13.864864864864046</v>
      </c>
      <c r="O188" s="8">
        <f>VLOOKUP(C188,SeasonalCycle_PivTab!$B$22:$C$33,2,FALSE)</f>
        <v>5.6341351351351356</v>
      </c>
    </row>
    <row r="189" spans="2:15">
      <c r="B189">
        <v>1993</v>
      </c>
      <c r="C189">
        <v>1</v>
      </c>
      <c r="D189">
        <v>5.7240000000000002</v>
      </c>
      <c r="E189">
        <f t="shared" si="23"/>
        <v>1993.0416666666667</v>
      </c>
      <c r="F189" s="9">
        <f t="shared" si="24"/>
        <v>34001</v>
      </c>
      <c r="G189" s="9">
        <f t="shared" si="25"/>
        <v>33970</v>
      </c>
      <c r="H189" s="9">
        <f t="shared" si="26"/>
        <v>31</v>
      </c>
      <c r="I189" s="9">
        <f t="shared" si="27"/>
        <v>15.5</v>
      </c>
      <c r="J189" s="9">
        <f t="shared" si="28"/>
        <v>33985.5</v>
      </c>
      <c r="K189" s="8">
        <f t="shared" si="29"/>
        <v>5.7240000000000002</v>
      </c>
      <c r="L189" s="8">
        <f t="shared" si="30"/>
        <v>8.251428571428665E-2</v>
      </c>
      <c r="M189" s="16">
        <f t="shared" si="31"/>
        <v>5724</v>
      </c>
      <c r="N189" s="16">
        <f t="shared" si="32"/>
        <v>82.514285714286643</v>
      </c>
      <c r="O189" s="8">
        <f>VLOOKUP(C189,SeasonalCycle_PivTab!$B$22:$C$33,2,FALSE)</f>
        <v>5.6414857142857135</v>
      </c>
    </row>
    <row r="190" spans="2:15">
      <c r="B190">
        <v>1993</v>
      </c>
      <c r="C190">
        <v>2</v>
      </c>
      <c r="D190">
        <v>5.742</v>
      </c>
      <c r="E190">
        <f t="shared" si="23"/>
        <v>1993.125</v>
      </c>
      <c r="F190" s="9">
        <f t="shared" si="24"/>
        <v>34029</v>
      </c>
      <c r="G190" s="9">
        <f t="shared" si="25"/>
        <v>34001</v>
      </c>
      <c r="H190" s="9">
        <f t="shared" si="26"/>
        <v>28</v>
      </c>
      <c r="I190" s="9">
        <f t="shared" si="27"/>
        <v>14</v>
      </c>
      <c r="J190" s="9">
        <f t="shared" si="28"/>
        <v>34015</v>
      </c>
      <c r="K190" s="8">
        <f t="shared" si="29"/>
        <v>5.742</v>
      </c>
      <c r="L190" s="8">
        <f t="shared" si="30"/>
        <v>0.1153142857142857</v>
      </c>
      <c r="M190" s="16">
        <f t="shared" si="31"/>
        <v>5742</v>
      </c>
      <c r="N190" s="16">
        <f t="shared" si="32"/>
        <v>115.3142857142857</v>
      </c>
      <c r="O190" s="8">
        <f>VLOOKUP(C190,SeasonalCycle_PivTab!$B$22:$C$33,2,FALSE)</f>
        <v>5.6266857142857143</v>
      </c>
    </row>
    <row r="191" spans="2:15">
      <c r="B191">
        <v>1993</v>
      </c>
      <c r="C191">
        <v>3</v>
      </c>
      <c r="D191">
        <v>5.63</v>
      </c>
      <c r="E191">
        <f t="shared" si="23"/>
        <v>1993.2083333333333</v>
      </c>
      <c r="F191" s="9">
        <f t="shared" si="24"/>
        <v>34060</v>
      </c>
      <c r="G191" s="9">
        <f t="shared" si="25"/>
        <v>34029</v>
      </c>
      <c r="H191" s="9">
        <f t="shared" si="26"/>
        <v>31</v>
      </c>
      <c r="I191" s="9">
        <f t="shared" si="27"/>
        <v>15.5</v>
      </c>
      <c r="J191" s="9">
        <f t="shared" si="28"/>
        <v>34044.5</v>
      </c>
      <c r="K191" s="8">
        <f t="shared" si="29"/>
        <v>5.63</v>
      </c>
      <c r="L191" s="8">
        <f t="shared" si="30"/>
        <v>6.4823529411765612E-2</v>
      </c>
      <c r="M191" s="16">
        <f t="shared" si="31"/>
        <v>5630</v>
      </c>
      <c r="N191" s="16">
        <f t="shared" si="32"/>
        <v>64.823529411765605</v>
      </c>
      <c r="O191" s="8">
        <f>VLOOKUP(C191,SeasonalCycle_PivTab!$B$22:$C$33,2,FALSE)</f>
        <v>5.5651764705882343</v>
      </c>
    </row>
    <row r="192" spans="2:15">
      <c r="B192">
        <v>1993</v>
      </c>
      <c r="C192">
        <v>4</v>
      </c>
      <c r="D192">
        <v>5.5469999999999997</v>
      </c>
      <c r="E192">
        <f t="shared" si="23"/>
        <v>1993.2916666666667</v>
      </c>
      <c r="F192" s="9">
        <f t="shared" si="24"/>
        <v>34090</v>
      </c>
      <c r="G192" s="9">
        <f t="shared" si="25"/>
        <v>34060</v>
      </c>
      <c r="H192" s="9">
        <f t="shared" si="26"/>
        <v>30</v>
      </c>
      <c r="I192" s="9">
        <f t="shared" si="27"/>
        <v>15</v>
      </c>
      <c r="J192" s="9">
        <f t="shared" si="28"/>
        <v>34075</v>
      </c>
      <c r="K192" s="8">
        <f t="shared" si="29"/>
        <v>5.5469999999999997</v>
      </c>
      <c r="L192" s="8">
        <f t="shared" si="30"/>
        <v>4.7685714285713665E-2</v>
      </c>
      <c r="M192" s="16">
        <f t="shared" si="31"/>
        <v>5547</v>
      </c>
      <c r="N192" s="16">
        <f t="shared" si="32"/>
        <v>47.685714285713665</v>
      </c>
      <c r="O192" s="8">
        <f>VLOOKUP(C192,SeasonalCycle_PivTab!$B$22:$C$33,2,FALSE)</f>
        <v>5.499314285714286</v>
      </c>
    </row>
    <row r="193" spans="2:15">
      <c r="B193">
        <v>1993</v>
      </c>
      <c r="C193">
        <v>5</v>
      </c>
      <c r="D193">
        <v>5.6139999999999999</v>
      </c>
      <c r="E193">
        <f t="shared" si="23"/>
        <v>1993.375</v>
      </c>
      <c r="F193" s="9">
        <f t="shared" si="24"/>
        <v>34121</v>
      </c>
      <c r="G193" s="9">
        <f t="shared" si="25"/>
        <v>34090</v>
      </c>
      <c r="H193" s="9">
        <f t="shared" si="26"/>
        <v>31</v>
      </c>
      <c r="I193" s="9">
        <f t="shared" si="27"/>
        <v>15.5</v>
      </c>
      <c r="J193" s="9">
        <f t="shared" si="28"/>
        <v>34105.5</v>
      </c>
      <c r="K193" s="8">
        <f t="shared" si="29"/>
        <v>5.6139999999999999</v>
      </c>
      <c r="L193" s="8">
        <f t="shared" si="30"/>
        <v>0.12997222222222238</v>
      </c>
      <c r="M193" s="16">
        <f t="shared" si="31"/>
        <v>5614</v>
      </c>
      <c r="N193" s="16">
        <f t="shared" si="32"/>
        <v>129.97222222222237</v>
      </c>
      <c r="O193" s="8">
        <f>VLOOKUP(C193,SeasonalCycle_PivTab!$B$22:$C$33,2,FALSE)</f>
        <v>5.4840277777777775</v>
      </c>
    </row>
    <row r="194" spans="2:15">
      <c r="B194">
        <v>1993</v>
      </c>
      <c r="C194">
        <v>6</v>
      </c>
      <c r="D194">
        <v>5.5410000000000004</v>
      </c>
      <c r="E194">
        <f t="shared" si="23"/>
        <v>1993.4583333333333</v>
      </c>
      <c r="F194" s="9">
        <f t="shared" si="24"/>
        <v>34151</v>
      </c>
      <c r="G194" s="9">
        <f t="shared" si="25"/>
        <v>34121</v>
      </c>
      <c r="H194" s="9">
        <f t="shared" si="26"/>
        <v>30</v>
      </c>
      <c r="I194" s="9">
        <f t="shared" si="27"/>
        <v>15</v>
      </c>
      <c r="J194" s="9">
        <f t="shared" si="28"/>
        <v>34136</v>
      </c>
      <c r="K194" s="8">
        <f t="shared" si="29"/>
        <v>5.5410000000000004</v>
      </c>
      <c r="L194" s="8">
        <f t="shared" si="30"/>
        <v>3.8833333333334608E-2</v>
      </c>
      <c r="M194" s="16">
        <f t="shared" si="31"/>
        <v>5541</v>
      </c>
      <c r="N194" s="16">
        <f t="shared" si="32"/>
        <v>38.833333333334608</v>
      </c>
      <c r="O194" s="8">
        <f>VLOOKUP(C194,SeasonalCycle_PivTab!$B$22:$C$33,2,FALSE)</f>
        <v>5.5021666666666658</v>
      </c>
    </row>
    <row r="195" spans="2:15">
      <c r="B195">
        <v>1993</v>
      </c>
      <c r="C195">
        <v>7</v>
      </c>
      <c r="D195">
        <v>5.532</v>
      </c>
      <c r="E195">
        <f t="shared" si="23"/>
        <v>1993.5416666666667</v>
      </c>
      <c r="F195" s="9">
        <f t="shared" si="24"/>
        <v>34182</v>
      </c>
      <c r="G195" s="9">
        <f t="shared" si="25"/>
        <v>34151</v>
      </c>
      <c r="H195" s="9">
        <f t="shared" si="26"/>
        <v>31</v>
      </c>
      <c r="I195" s="9">
        <f t="shared" si="27"/>
        <v>15.5</v>
      </c>
      <c r="J195" s="9">
        <f t="shared" si="28"/>
        <v>34166.5</v>
      </c>
      <c r="K195" s="8">
        <f t="shared" si="29"/>
        <v>5.532</v>
      </c>
      <c r="L195" s="8">
        <f t="shared" si="30"/>
        <v>-1.6888888888889397E-2</v>
      </c>
      <c r="M195" s="16">
        <f t="shared" si="31"/>
        <v>5532</v>
      </c>
      <c r="N195" s="16">
        <f t="shared" si="32"/>
        <v>-16.888888888889397</v>
      </c>
      <c r="O195" s="8">
        <f>VLOOKUP(C195,SeasonalCycle_PivTab!$B$22:$C$33,2,FALSE)</f>
        <v>5.5488888888888894</v>
      </c>
    </row>
    <row r="196" spans="2:15">
      <c r="B196">
        <v>1993</v>
      </c>
      <c r="C196">
        <v>8</v>
      </c>
      <c r="D196">
        <v>5.5750000000000002</v>
      </c>
      <c r="E196">
        <f t="shared" si="23"/>
        <v>1993.625</v>
      </c>
      <c r="F196" s="9">
        <f t="shared" si="24"/>
        <v>34213</v>
      </c>
      <c r="G196" s="9">
        <f t="shared" si="25"/>
        <v>34182</v>
      </c>
      <c r="H196" s="9">
        <f t="shared" si="26"/>
        <v>31</v>
      </c>
      <c r="I196" s="9">
        <f t="shared" si="27"/>
        <v>15.5</v>
      </c>
      <c r="J196" s="9">
        <f t="shared" si="28"/>
        <v>34197.5</v>
      </c>
      <c r="K196" s="8">
        <f t="shared" si="29"/>
        <v>5.5750000000000002</v>
      </c>
      <c r="L196" s="8">
        <f t="shared" si="30"/>
        <v>-2.1666666666675383E-3</v>
      </c>
      <c r="M196" s="16">
        <f t="shared" si="31"/>
        <v>5575</v>
      </c>
      <c r="N196" s="16">
        <f t="shared" si="32"/>
        <v>-2.1666666666675383</v>
      </c>
      <c r="O196" s="8">
        <f>VLOOKUP(C196,SeasonalCycle_PivTab!$B$22:$C$33,2,FALSE)</f>
        <v>5.5771666666666677</v>
      </c>
    </row>
    <row r="197" spans="2:15">
      <c r="B197">
        <v>1993</v>
      </c>
      <c r="C197">
        <v>9</v>
      </c>
      <c r="D197">
        <v>5.5810000000000004</v>
      </c>
      <c r="E197">
        <f t="shared" si="23"/>
        <v>1993.7083333333333</v>
      </c>
      <c r="F197" s="9">
        <f t="shared" si="24"/>
        <v>34243</v>
      </c>
      <c r="G197" s="9">
        <f t="shared" si="25"/>
        <v>34213</v>
      </c>
      <c r="H197" s="9">
        <f t="shared" si="26"/>
        <v>30</v>
      </c>
      <c r="I197" s="9">
        <f t="shared" si="27"/>
        <v>15</v>
      </c>
      <c r="J197" s="9">
        <f t="shared" si="28"/>
        <v>34228</v>
      </c>
      <c r="K197" s="8">
        <f t="shared" si="29"/>
        <v>5.5810000000000004</v>
      </c>
      <c r="L197" s="8">
        <f t="shared" si="30"/>
        <v>-1.8540540540542771E-2</v>
      </c>
      <c r="M197" s="16">
        <f t="shared" si="31"/>
        <v>5581</v>
      </c>
      <c r="N197" s="16">
        <f t="shared" si="32"/>
        <v>-18.540540540542771</v>
      </c>
      <c r="O197" s="8">
        <f>VLOOKUP(C197,SeasonalCycle_PivTab!$B$22:$C$33,2,FALSE)</f>
        <v>5.5995405405405432</v>
      </c>
    </row>
    <row r="198" spans="2:15">
      <c r="B198">
        <v>1993</v>
      </c>
      <c r="C198">
        <v>10</v>
      </c>
      <c r="D198">
        <v>5.6109999999999998</v>
      </c>
      <c r="E198">
        <f t="shared" si="23"/>
        <v>1993.7916666666667</v>
      </c>
      <c r="F198" s="9">
        <f t="shared" si="24"/>
        <v>34274</v>
      </c>
      <c r="G198" s="9">
        <f t="shared" si="25"/>
        <v>34243</v>
      </c>
      <c r="H198" s="9">
        <f t="shared" si="26"/>
        <v>31</v>
      </c>
      <c r="I198" s="9">
        <f t="shared" si="27"/>
        <v>15.5</v>
      </c>
      <c r="J198" s="9">
        <f t="shared" si="28"/>
        <v>34258.5</v>
      </c>
      <c r="K198" s="8">
        <f t="shared" si="29"/>
        <v>5.6109999999999998</v>
      </c>
      <c r="L198" s="8">
        <f t="shared" si="30"/>
        <v>2.1194444444442517E-2</v>
      </c>
      <c r="M198" s="16">
        <f t="shared" si="31"/>
        <v>5611</v>
      </c>
      <c r="N198" s="16">
        <f t="shared" si="32"/>
        <v>21.194444444442517</v>
      </c>
      <c r="O198" s="8">
        <f>VLOOKUP(C198,SeasonalCycle_PivTab!$B$22:$C$33,2,FALSE)</f>
        <v>5.5898055555555572</v>
      </c>
    </row>
    <row r="199" spans="2:15">
      <c r="B199">
        <v>1993</v>
      </c>
      <c r="C199">
        <v>11</v>
      </c>
      <c r="D199">
        <v>5.5629999999999997</v>
      </c>
      <c r="E199">
        <f t="shared" si="23"/>
        <v>1993.875</v>
      </c>
      <c r="F199" s="9">
        <f t="shared" si="24"/>
        <v>34304</v>
      </c>
      <c r="G199" s="9">
        <f t="shared" si="25"/>
        <v>34274</v>
      </c>
      <c r="H199" s="9">
        <f t="shared" si="26"/>
        <v>30</v>
      </c>
      <c r="I199" s="9">
        <f t="shared" si="27"/>
        <v>15</v>
      </c>
      <c r="J199" s="9">
        <f t="shared" si="28"/>
        <v>34289</v>
      </c>
      <c r="K199" s="8">
        <f t="shared" si="29"/>
        <v>5.5629999999999997</v>
      </c>
      <c r="L199" s="8">
        <f t="shared" si="30"/>
        <v>-4.0111111111110098E-2</v>
      </c>
      <c r="M199" s="16">
        <f t="shared" si="31"/>
        <v>5563</v>
      </c>
      <c r="N199" s="16">
        <f t="shared" si="32"/>
        <v>-40.111111111110098</v>
      </c>
      <c r="O199" s="8">
        <f>VLOOKUP(C199,SeasonalCycle_PivTab!$B$22:$C$33,2,FALSE)</f>
        <v>5.6031111111111098</v>
      </c>
    </row>
    <row r="200" spans="2:15">
      <c r="B200">
        <v>1993</v>
      </c>
      <c r="C200">
        <v>12</v>
      </c>
      <c r="D200">
        <v>5.6390000000000002</v>
      </c>
      <c r="E200">
        <f t="shared" si="23"/>
        <v>1993.9583333333333</v>
      </c>
      <c r="F200" s="9">
        <f t="shared" si="24"/>
        <v>34335</v>
      </c>
      <c r="G200" s="9">
        <f t="shared" si="25"/>
        <v>34304</v>
      </c>
      <c r="H200" s="9">
        <f t="shared" si="26"/>
        <v>31</v>
      </c>
      <c r="I200" s="9">
        <f t="shared" si="27"/>
        <v>15.5</v>
      </c>
      <c r="J200" s="9">
        <f t="shared" si="28"/>
        <v>34319.5</v>
      </c>
      <c r="K200" s="8">
        <f t="shared" si="29"/>
        <v>5.6390000000000002</v>
      </c>
      <c r="L200" s="8">
        <f t="shared" si="30"/>
        <v>4.8648648648645931E-3</v>
      </c>
      <c r="M200" s="16">
        <f t="shared" si="31"/>
        <v>5639</v>
      </c>
      <c r="N200" s="16">
        <f t="shared" si="32"/>
        <v>4.8648648648645931</v>
      </c>
      <c r="O200" s="8">
        <f>VLOOKUP(C200,SeasonalCycle_PivTab!$B$22:$C$33,2,FALSE)</f>
        <v>5.6341351351351356</v>
      </c>
    </row>
    <row r="201" spans="2:15">
      <c r="B201">
        <v>1994</v>
      </c>
      <c r="C201">
        <v>1</v>
      </c>
      <c r="D201">
        <v>5.6289999999999996</v>
      </c>
      <c r="E201">
        <f t="shared" si="23"/>
        <v>1994.0416666666667</v>
      </c>
      <c r="F201" s="9">
        <f t="shared" si="24"/>
        <v>34366</v>
      </c>
      <c r="G201" s="9">
        <f t="shared" si="25"/>
        <v>34335</v>
      </c>
      <c r="H201" s="9">
        <f t="shared" si="26"/>
        <v>31</v>
      </c>
      <c r="I201" s="9">
        <f t="shared" si="27"/>
        <v>15.5</v>
      </c>
      <c r="J201" s="9">
        <f t="shared" si="28"/>
        <v>34350.5</v>
      </c>
      <c r="K201" s="8">
        <f t="shared" si="29"/>
        <v>5.6289999999999996</v>
      </c>
      <c r="L201" s="8">
        <f t="shared" si="30"/>
        <v>-1.2485714285713989E-2</v>
      </c>
      <c r="M201" s="16">
        <f t="shared" si="31"/>
        <v>5629</v>
      </c>
      <c r="N201" s="16">
        <f t="shared" si="32"/>
        <v>-12.485714285713989</v>
      </c>
      <c r="O201" s="8">
        <f>VLOOKUP(C201,SeasonalCycle_PivTab!$B$22:$C$33,2,FALSE)</f>
        <v>5.6414857142857135</v>
      </c>
    </row>
    <row r="202" spans="2:15">
      <c r="B202">
        <v>1994</v>
      </c>
      <c r="C202">
        <v>2</v>
      </c>
      <c r="D202">
        <v>5.6470000000000002</v>
      </c>
      <c r="E202">
        <f t="shared" si="23"/>
        <v>1994.125</v>
      </c>
      <c r="F202" s="9">
        <f t="shared" si="24"/>
        <v>34394</v>
      </c>
      <c r="G202" s="9">
        <f t="shared" si="25"/>
        <v>34366</v>
      </c>
      <c r="H202" s="9">
        <f t="shared" si="26"/>
        <v>28</v>
      </c>
      <c r="I202" s="9">
        <f t="shared" si="27"/>
        <v>14</v>
      </c>
      <c r="J202" s="9">
        <f t="shared" si="28"/>
        <v>34380</v>
      </c>
      <c r="K202" s="8">
        <f t="shared" si="29"/>
        <v>5.6470000000000002</v>
      </c>
      <c r="L202" s="8">
        <f t="shared" si="30"/>
        <v>2.0314285714285951E-2</v>
      </c>
      <c r="M202" s="16">
        <f t="shared" si="31"/>
        <v>5647</v>
      </c>
      <c r="N202" s="16">
        <f t="shared" si="32"/>
        <v>20.314285714285951</v>
      </c>
      <c r="O202" s="8">
        <f>VLOOKUP(C202,SeasonalCycle_PivTab!$B$22:$C$33,2,FALSE)</f>
        <v>5.6266857142857143</v>
      </c>
    </row>
    <row r="203" spans="2:15">
      <c r="B203">
        <v>1994</v>
      </c>
      <c r="C203">
        <v>3</v>
      </c>
      <c r="D203">
        <v>5.5640000000000001</v>
      </c>
      <c r="E203">
        <f t="shared" si="23"/>
        <v>1994.2083333333333</v>
      </c>
      <c r="F203" s="9">
        <f t="shared" si="24"/>
        <v>34425</v>
      </c>
      <c r="G203" s="9">
        <f t="shared" si="25"/>
        <v>34394</v>
      </c>
      <c r="H203" s="9">
        <f t="shared" si="26"/>
        <v>31</v>
      </c>
      <c r="I203" s="9">
        <f t="shared" si="27"/>
        <v>15.5</v>
      </c>
      <c r="J203" s="9">
        <f t="shared" si="28"/>
        <v>34409.5</v>
      </c>
      <c r="K203" s="8">
        <f t="shared" si="29"/>
        <v>5.5640000000000001</v>
      </c>
      <c r="L203" s="8">
        <f t="shared" si="30"/>
        <v>-1.1764705882342241E-3</v>
      </c>
      <c r="M203" s="16">
        <f t="shared" si="31"/>
        <v>5564</v>
      </c>
      <c r="N203" s="16">
        <f t="shared" si="32"/>
        <v>-1.1764705882342241</v>
      </c>
      <c r="O203" s="8">
        <f>VLOOKUP(C203,SeasonalCycle_PivTab!$B$22:$C$33,2,FALSE)</f>
        <v>5.5651764705882343</v>
      </c>
    </row>
    <row r="204" spans="2:15">
      <c r="B204">
        <v>1994</v>
      </c>
      <c r="C204">
        <v>4</v>
      </c>
      <c r="D204">
        <v>5.4580000000000002</v>
      </c>
      <c r="E204">
        <f t="shared" ref="E204:E267" si="33">B204+(C204-$E$6)/12</f>
        <v>1994.2916666666667</v>
      </c>
      <c r="F204" s="9">
        <f t="shared" ref="F204:F267" si="34">DATE(B204,C204+1,1)</f>
        <v>34455</v>
      </c>
      <c r="G204" s="9">
        <f t="shared" ref="G204:G267" si="35">DATE(B204,C204,1)</f>
        <v>34425</v>
      </c>
      <c r="H204" s="9">
        <f t="shared" ref="H204:H267" si="36">F204-G204</f>
        <v>30</v>
      </c>
      <c r="I204" s="9">
        <f t="shared" ref="I204:I267" si="37">H204/2</f>
        <v>15</v>
      </c>
      <c r="J204" s="9">
        <f t="shared" ref="J204:J267" si="38">G204+I204</f>
        <v>34440</v>
      </c>
      <c r="K204" s="8">
        <f t="shared" ref="K204:K267" si="39">D204</f>
        <v>5.4580000000000002</v>
      </c>
      <c r="L204" s="8">
        <f t="shared" ref="L204:L267" si="40">K204-$O204</f>
        <v>-4.1314285714285859E-2</v>
      </c>
      <c r="M204" s="16">
        <f t="shared" ref="M204:M267" si="41">K204*1000</f>
        <v>5458</v>
      </c>
      <c r="N204" s="16">
        <f t="shared" ref="N204:N267" si="42">L204*1000</f>
        <v>-41.314285714285859</v>
      </c>
      <c r="O204" s="8">
        <f>VLOOKUP(C204,SeasonalCycle_PivTab!$B$22:$C$33,2,FALSE)</f>
        <v>5.499314285714286</v>
      </c>
    </row>
    <row r="205" spans="2:15">
      <c r="B205">
        <v>1994</v>
      </c>
      <c r="C205">
        <v>5</v>
      </c>
      <c r="D205">
        <v>5.4859999999999998</v>
      </c>
      <c r="E205">
        <f t="shared" si="33"/>
        <v>1994.375</v>
      </c>
      <c r="F205" s="9">
        <f t="shared" si="34"/>
        <v>34486</v>
      </c>
      <c r="G205" s="9">
        <f t="shared" si="35"/>
        <v>34455</v>
      </c>
      <c r="H205" s="9">
        <f t="shared" si="36"/>
        <v>31</v>
      </c>
      <c r="I205" s="9">
        <f t="shared" si="37"/>
        <v>15.5</v>
      </c>
      <c r="J205" s="9">
        <f t="shared" si="38"/>
        <v>34470.5</v>
      </c>
      <c r="K205" s="8">
        <f t="shared" si="39"/>
        <v>5.4859999999999998</v>
      </c>
      <c r="L205" s="8">
        <f t="shared" si="40"/>
        <v>1.9722222222222641E-3</v>
      </c>
      <c r="M205" s="16">
        <f t="shared" si="41"/>
        <v>5486</v>
      </c>
      <c r="N205" s="16">
        <f t="shared" si="42"/>
        <v>1.9722222222222641</v>
      </c>
      <c r="O205" s="8">
        <f>VLOOKUP(C205,SeasonalCycle_PivTab!$B$22:$C$33,2,FALSE)</f>
        <v>5.4840277777777775</v>
      </c>
    </row>
    <row r="206" spans="2:15">
      <c r="B206">
        <v>1994</v>
      </c>
      <c r="C206">
        <v>6</v>
      </c>
      <c r="D206">
        <v>5.4809999999999999</v>
      </c>
      <c r="E206">
        <f t="shared" si="33"/>
        <v>1994.4583333333333</v>
      </c>
      <c r="F206" s="9">
        <f t="shared" si="34"/>
        <v>34516</v>
      </c>
      <c r="G206" s="9">
        <f t="shared" si="35"/>
        <v>34486</v>
      </c>
      <c r="H206" s="9">
        <f t="shared" si="36"/>
        <v>30</v>
      </c>
      <c r="I206" s="9">
        <f t="shared" si="37"/>
        <v>15</v>
      </c>
      <c r="J206" s="9">
        <f t="shared" si="38"/>
        <v>34501</v>
      </c>
      <c r="K206" s="8">
        <f t="shared" si="39"/>
        <v>5.4809999999999999</v>
      </c>
      <c r="L206" s="8">
        <f t="shared" si="40"/>
        <v>-2.116666666666589E-2</v>
      </c>
      <c r="M206" s="16">
        <f t="shared" si="41"/>
        <v>5481</v>
      </c>
      <c r="N206" s="16">
        <f t="shared" si="42"/>
        <v>-21.16666666666589</v>
      </c>
      <c r="O206" s="8">
        <f>VLOOKUP(C206,SeasonalCycle_PivTab!$B$22:$C$33,2,FALSE)</f>
        <v>5.5021666666666658</v>
      </c>
    </row>
    <row r="207" spans="2:15">
      <c r="B207">
        <v>1994</v>
      </c>
      <c r="C207">
        <v>7</v>
      </c>
      <c r="D207">
        <v>5.5430000000000001</v>
      </c>
      <c r="E207">
        <f t="shared" si="33"/>
        <v>1994.5416666666667</v>
      </c>
      <c r="F207" s="9">
        <f t="shared" si="34"/>
        <v>34547</v>
      </c>
      <c r="G207" s="9">
        <f t="shared" si="35"/>
        <v>34516</v>
      </c>
      <c r="H207" s="9">
        <f t="shared" si="36"/>
        <v>31</v>
      </c>
      <c r="I207" s="9">
        <f t="shared" si="37"/>
        <v>15.5</v>
      </c>
      <c r="J207" s="9">
        <f t="shared" si="38"/>
        <v>34531.5</v>
      </c>
      <c r="K207" s="8">
        <f t="shared" si="39"/>
        <v>5.5430000000000001</v>
      </c>
      <c r="L207" s="8">
        <f t="shared" si="40"/>
        <v>-5.8888888888892765E-3</v>
      </c>
      <c r="M207" s="16">
        <f t="shared" si="41"/>
        <v>5543</v>
      </c>
      <c r="N207" s="16">
        <f t="shared" si="42"/>
        <v>-5.8888888888892765</v>
      </c>
      <c r="O207" s="8">
        <f>VLOOKUP(C207,SeasonalCycle_PivTab!$B$22:$C$33,2,FALSE)</f>
        <v>5.5488888888888894</v>
      </c>
    </row>
    <row r="208" spans="2:15">
      <c r="B208">
        <v>1994</v>
      </c>
      <c r="C208">
        <v>8</v>
      </c>
      <c r="D208">
        <v>5.5339999999999998</v>
      </c>
      <c r="E208">
        <f t="shared" si="33"/>
        <v>1994.625</v>
      </c>
      <c r="F208" s="9">
        <f t="shared" si="34"/>
        <v>34578</v>
      </c>
      <c r="G208" s="9">
        <f t="shared" si="35"/>
        <v>34547</v>
      </c>
      <c r="H208" s="9">
        <f t="shared" si="36"/>
        <v>31</v>
      </c>
      <c r="I208" s="9">
        <f t="shared" si="37"/>
        <v>15.5</v>
      </c>
      <c r="J208" s="9">
        <f t="shared" si="38"/>
        <v>34562.5</v>
      </c>
      <c r="K208" s="8">
        <f t="shared" si="39"/>
        <v>5.5339999999999998</v>
      </c>
      <c r="L208" s="8">
        <f t="shared" si="40"/>
        <v>-4.3166666666667908E-2</v>
      </c>
      <c r="M208" s="16">
        <f t="shared" si="41"/>
        <v>5534</v>
      </c>
      <c r="N208" s="16">
        <f t="shared" si="42"/>
        <v>-43.166666666667908</v>
      </c>
      <c r="O208" s="8">
        <f>VLOOKUP(C208,SeasonalCycle_PivTab!$B$22:$C$33,2,FALSE)</f>
        <v>5.5771666666666677</v>
      </c>
    </row>
    <row r="209" spans="2:15">
      <c r="B209">
        <v>1994</v>
      </c>
      <c r="C209">
        <v>9</v>
      </c>
      <c r="D209">
        <v>5.593</v>
      </c>
      <c r="E209">
        <f t="shared" si="33"/>
        <v>1994.7083333333333</v>
      </c>
      <c r="F209" s="9">
        <f t="shared" si="34"/>
        <v>34608</v>
      </c>
      <c r="G209" s="9">
        <f t="shared" si="35"/>
        <v>34578</v>
      </c>
      <c r="H209" s="9">
        <f t="shared" si="36"/>
        <v>30</v>
      </c>
      <c r="I209" s="9">
        <f t="shared" si="37"/>
        <v>15</v>
      </c>
      <c r="J209" s="9">
        <f t="shared" si="38"/>
        <v>34593</v>
      </c>
      <c r="K209" s="8">
        <f t="shared" si="39"/>
        <v>5.593</v>
      </c>
      <c r="L209" s="8">
        <f t="shared" si="40"/>
        <v>-6.5405405405432049E-3</v>
      </c>
      <c r="M209" s="16">
        <f t="shared" si="41"/>
        <v>5593</v>
      </c>
      <c r="N209" s="16">
        <f t="shared" si="42"/>
        <v>-6.5405405405432049</v>
      </c>
      <c r="O209" s="8">
        <f>VLOOKUP(C209,SeasonalCycle_PivTab!$B$22:$C$33,2,FALSE)</f>
        <v>5.5995405405405432</v>
      </c>
    </row>
    <row r="210" spans="2:15">
      <c r="B210">
        <v>1994</v>
      </c>
      <c r="C210">
        <v>10</v>
      </c>
      <c r="D210">
        <v>5.569</v>
      </c>
      <c r="E210">
        <f t="shared" si="33"/>
        <v>1994.7916666666667</v>
      </c>
      <c r="F210" s="9">
        <f t="shared" si="34"/>
        <v>34639</v>
      </c>
      <c r="G210" s="9">
        <f t="shared" si="35"/>
        <v>34608</v>
      </c>
      <c r="H210" s="9">
        <f t="shared" si="36"/>
        <v>31</v>
      </c>
      <c r="I210" s="9">
        <f t="shared" si="37"/>
        <v>15.5</v>
      </c>
      <c r="J210" s="9">
        <f t="shared" si="38"/>
        <v>34623.5</v>
      </c>
      <c r="K210" s="8">
        <f t="shared" si="39"/>
        <v>5.569</v>
      </c>
      <c r="L210" s="8">
        <f t="shared" si="40"/>
        <v>-2.0805555555557298E-2</v>
      </c>
      <c r="M210" s="16">
        <f t="shared" si="41"/>
        <v>5569</v>
      </c>
      <c r="N210" s="16">
        <f t="shared" si="42"/>
        <v>-20.805555555557298</v>
      </c>
      <c r="O210" s="8">
        <f>VLOOKUP(C210,SeasonalCycle_PivTab!$B$22:$C$33,2,FALSE)</f>
        <v>5.5898055555555572</v>
      </c>
    </row>
    <row r="211" spans="2:15">
      <c r="B211">
        <v>1994</v>
      </c>
      <c r="C211">
        <v>11</v>
      </c>
      <c r="D211">
        <v>5.5670000000000002</v>
      </c>
      <c r="E211">
        <f t="shared" si="33"/>
        <v>1994.875</v>
      </c>
      <c r="F211" s="9">
        <f t="shared" si="34"/>
        <v>34669</v>
      </c>
      <c r="G211" s="9">
        <f t="shared" si="35"/>
        <v>34639</v>
      </c>
      <c r="H211" s="9">
        <f t="shared" si="36"/>
        <v>30</v>
      </c>
      <c r="I211" s="9">
        <f t="shared" si="37"/>
        <v>15</v>
      </c>
      <c r="J211" s="9">
        <f t="shared" si="38"/>
        <v>34654</v>
      </c>
      <c r="K211" s="8">
        <f t="shared" si="39"/>
        <v>5.5670000000000002</v>
      </c>
      <c r="L211" s="8">
        <f t="shared" si="40"/>
        <v>-3.6111111111109651E-2</v>
      </c>
      <c r="M211" s="16">
        <f t="shared" si="41"/>
        <v>5567</v>
      </c>
      <c r="N211" s="16">
        <f t="shared" si="42"/>
        <v>-36.111111111109651</v>
      </c>
      <c r="O211" s="8">
        <f>VLOOKUP(C211,SeasonalCycle_PivTab!$B$22:$C$33,2,FALSE)</f>
        <v>5.6031111111111098</v>
      </c>
    </row>
    <row r="212" spans="2:15">
      <c r="B212">
        <v>1994</v>
      </c>
      <c r="C212">
        <v>12</v>
      </c>
      <c r="D212">
        <v>5.6580000000000004</v>
      </c>
      <c r="E212">
        <f t="shared" si="33"/>
        <v>1994.9583333333333</v>
      </c>
      <c r="F212" s="9">
        <f t="shared" si="34"/>
        <v>34700</v>
      </c>
      <c r="G212" s="9">
        <f t="shared" si="35"/>
        <v>34669</v>
      </c>
      <c r="H212" s="9">
        <f t="shared" si="36"/>
        <v>31</v>
      </c>
      <c r="I212" s="9">
        <f t="shared" si="37"/>
        <v>15.5</v>
      </c>
      <c r="J212" s="9">
        <f t="shared" si="38"/>
        <v>34684.5</v>
      </c>
      <c r="K212" s="8">
        <f t="shared" si="39"/>
        <v>5.6580000000000004</v>
      </c>
      <c r="L212" s="8">
        <f t="shared" si="40"/>
        <v>2.3864864864864721E-2</v>
      </c>
      <c r="M212" s="16">
        <f t="shared" si="41"/>
        <v>5658</v>
      </c>
      <c r="N212" s="16">
        <f t="shared" si="42"/>
        <v>23.864864864864721</v>
      </c>
      <c r="O212" s="8">
        <f>VLOOKUP(C212,SeasonalCycle_PivTab!$B$22:$C$33,2,FALSE)</f>
        <v>5.6341351351351356</v>
      </c>
    </row>
    <row r="213" spans="2:15">
      <c r="B213">
        <v>1995</v>
      </c>
      <c r="C213">
        <v>1</v>
      </c>
      <c r="D213">
        <v>5.84</v>
      </c>
      <c r="E213">
        <f t="shared" si="33"/>
        <v>1995.0416666666667</v>
      </c>
      <c r="F213" s="9">
        <f t="shared" si="34"/>
        <v>34731</v>
      </c>
      <c r="G213" s="9">
        <f t="shared" si="35"/>
        <v>34700</v>
      </c>
      <c r="H213" s="9">
        <f t="shared" si="36"/>
        <v>31</v>
      </c>
      <c r="I213" s="9">
        <f t="shared" si="37"/>
        <v>15.5</v>
      </c>
      <c r="J213" s="9">
        <f t="shared" si="38"/>
        <v>34715.5</v>
      </c>
      <c r="K213" s="8">
        <f t="shared" si="39"/>
        <v>5.84</v>
      </c>
      <c r="L213" s="8">
        <f t="shared" si="40"/>
        <v>0.19851428571428631</v>
      </c>
      <c r="M213" s="16">
        <f t="shared" si="41"/>
        <v>5840</v>
      </c>
      <c r="N213" s="16">
        <f t="shared" si="42"/>
        <v>198.5142857142863</v>
      </c>
      <c r="O213" s="8">
        <f>VLOOKUP(C213,SeasonalCycle_PivTab!$B$22:$C$33,2,FALSE)</f>
        <v>5.6414857142857135</v>
      </c>
    </row>
    <row r="214" spans="2:15">
      <c r="B214">
        <v>1995</v>
      </c>
      <c r="C214">
        <v>2</v>
      </c>
      <c r="D214">
        <v>5.6529999999999996</v>
      </c>
      <c r="E214">
        <f t="shared" si="33"/>
        <v>1995.125</v>
      </c>
      <c r="F214" s="9">
        <f t="shared" si="34"/>
        <v>34759</v>
      </c>
      <c r="G214" s="9">
        <f t="shared" si="35"/>
        <v>34731</v>
      </c>
      <c r="H214" s="9">
        <f t="shared" si="36"/>
        <v>28</v>
      </c>
      <c r="I214" s="9">
        <f t="shared" si="37"/>
        <v>14</v>
      </c>
      <c r="J214" s="9">
        <f t="shared" si="38"/>
        <v>34745</v>
      </c>
      <c r="K214" s="8">
        <f t="shared" si="39"/>
        <v>5.6529999999999996</v>
      </c>
      <c r="L214" s="8">
        <f t="shared" si="40"/>
        <v>2.631428571428529E-2</v>
      </c>
      <c r="M214" s="16">
        <f t="shared" si="41"/>
        <v>5653</v>
      </c>
      <c r="N214" s="16">
        <f t="shared" si="42"/>
        <v>26.31428571428529</v>
      </c>
      <c r="O214" s="8">
        <f>VLOOKUP(C214,SeasonalCycle_PivTab!$B$22:$C$33,2,FALSE)</f>
        <v>5.6266857142857143</v>
      </c>
    </row>
    <row r="215" spans="2:15">
      <c r="B215">
        <v>1995</v>
      </c>
      <c r="C215">
        <v>3</v>
      </c>
      <c r="D215">
        <v>5.7149999999999999</v>
      </c>
      <c r="E215">
        <f t="shared" si="33"/>
        <v>1995.2083333333333</v>
      </c>
      <c r="F215" s="9">
        <f t="shared" si="34"/>
        <v>34790</v>
      </c>
      <c r="G215" s="9">
        <f t="shared" si="35"/>
        <v>34759</v>
      </c>
      <c r="H215" s="9">
        <f t="shared" si="36"/>
        <v>31</v>
      </c>
      <c r="I215" s="9">
        <f t="shared" si="37"/>
        <v>15.5</v>
      </c>
      <c r="J215" s="9">
        <f t="shared" si="38"/>
        <v>34774.5</v>
      </c>
      <c r="K215" s="8">
        <f t="shared" si="39"/>
        <v>5.7149999999999999</v>
      </c>
      <c r="L215" s="8">
        <f t="shared" si="40"/>
        <v>0.14982352941176558</v>
      </c>
      <c r="M215" s="16">
        <f t="shared" si="41"/>
        <v>5715</v>
      </c>
      <c r="N215" s="16">
        <f t="shared" si="42"/>
        <v>149.82352941176558</v>
      </c>
      <c r="O215" s="8">
        <f>VLOOKUP(C215,SeasonalCycle_PivTab!$B$22:$C$33,2,FALSE)</f>
        <v>5.5651764705882343</v>
      </c>
    </row>
    <row r="216" spans="2:15">
      <c r="B216">
        <v>1995</v>
      </c>
      <c r="C216">
        <v>4</v>
      </c>
      <c r="D216">
        <v>5.5</v>
      </c>
      <c r="E216">
        <f t="shared" si="33"/>
        <v>1995.2916666666667</v>
      </c>
      <c r="F216" s="9">
        <f t="shared" si="34"/>
        <v>34820</v>
      </c>
      <c r="G216" s="9">
        <f t="shared" si="35"/>
        <v>34790</v>
      </c>
      <c r="H216" s="9">
        <f t="shared" si="36"/>
        <v>30</v>
      </c>
      <c r="I216" s="9">
        <f t="shared" si="37"/>
        <v>15</v>
      </c>
      <c r="J216" s="9">
        <f t="shared" si="38"/>
        <v>34805</v>
      </c>
      <c r="K216" s="8">
        <f t="shared" si="39"/>
        <v>5.5</v>
      </c>
      <c r="L216" s="8">
        <f t="shared" si="40"/>
        <v>6.8571428571395643E-4</v>
      </c>
      <c r="M216" s="16">
        <f t="shared" si="41"/>
        <v>5500</v>
      </c>
      <c r="N216" s="16">
        <f t="shared" si="42"/>
        <v>0.68571428571395643</v>
      </c>
      <c r="O216" s="8">
        <f>VLOOKUP(C216,SeasonalCycle_PivTab!$B$22:$C$33,2,FALSE)</f>
        <v>5.499314285714286</v>
      </c>
    </row>
    <row r="217" spans="2:15">
      <c r="B217">
        <v>1995</v>
      </c>
      <c r="C217">
        <v>5</v>
      </c>
      <c r="D217">
        <v>5.5119999999999996</v>
      </c>
      <c r="E217">
        <f t="shared" si="33"/>
        <v>1995.375</v>
      </c>
      <c r="F217" s="9">
        <f t="shared" si="34"/>
        <v>34851</v>
      </c>
      <c r="G217" s="9">
        <f t="shared" si="35"/>
        <v>34820</v>
      </c>
      <c r="H217" s="9">
        <f t="shared" si="36"/>
        <v>31</v>
      </c>
      <c r="I217" s="9">
        <f t="shared" si="37"/>
        <v>15.5</v>
      </c>
      <c r="J217" s="9">
        <f t="shared" si="38"/>
        <v>34835.5</v>
      </c>
      <c r="K217" s="8">
        <f t="shared" si="39"/>
        <v>5.5119999999999996</v>
      </c>
      <c r="L217" s="8">
        <f t="shared" si="40"/>
        <v>2.7972222222222065E-2</v>
      </c>
      <c r="M217" s="16">
        <f t="shared" si="41"/>
        <v>5512</v>
      </c>
      <c r="N217" s="16">
        <f t="shared" si="42"/>
        <v>27.972222222222065</v>
      </c>
      <c r="O217" s="8">
        <f>VLOOKUP(C217,SeasonalCycle_PivTab!$B$22:$C$33,2,FALSE)</f>
        <v>5.4840277777777775</v>
      </c>
    </row>
    <row r="218" spans="2:15">
      <c r="B218">
        <v>1995</v>
      </c>
      <c r="C218">
        <v>6</v>
      </c>
      <c r="D218">
        <v>5.5019999999999998</v>
      </c>
      <c r="E218">
        <f t="shared" si="33"/>
        <v>1995.4583333333333</v>
      </c>
      <c r="F218" s="9">
        <f t="shared" si="34"/>
        <v>34881</v>
      </c>
      <c r="G218" s="9">
        <f t="shared" si="35"/>
        <v>34851</v>
      </c>
      <c r="H218" s="9">
        <f t="shared" si="36"/>
        <v>30</v>
      </c>
      <c r="I218" s="9">
        <f t="shared" si="37"/>
        <v>15</v>
      </c>
      <c r="J218" s="9">
        <f t="shared" si="38"/>
        <v>34866</v>
      </c>
      <c r="K218" s="8">
        <f t="shared" si="39"/>
        <v>5.5019999999999998</v>
      </c>
      <c r="L218" s="8">
        <f t="shared" si="40"/>
        <v>-1.6666666666598218E-4</v>
      </c>
      <c r="M218" s="16">
        <f t="shared" si="41"/>
        <v>5502</v>
      </c>
      <c r="N218" s="16">
        <f t="shared" si="42"/>
        <v>-0.16666666666598218</v>
      </c>
      <c r="O218" s="8">
        <f>VLOOKUP(C218,SeasonalCycle_PivTab!$B$22:$C$33,2,FALSE)</f>
        <v>5.5021666666666658</v>
      </c>
    </row>
    <row r="219" spans="2:15">
      <c r="B219">
        <v>1995</v>
      </c>
      <c r="C219">
        <v>7</v>
      </c>
      <c r="D219">
        <v>5.5830000000000002</v>
      </c>
      <c r="E219">
        <f t="shared" si="33"/>
        <v>1995.5416666666667</v>
      </c>
      <c r="F219" s="9">
        <f t="shared" si="34"/>
        <v>34912</v>
      </c>
      <c r="G219" s="9">
        <f t="shared" si="35"/>
        <v>34881</v>
      </c>
      <c r="H219" s="9">
        <f t="shared" si="36"/>
        <v>31</v>
      </c>
      <c r="I219" s="9">
        <f t="shared" si="37"/>
        <v>15.5</v>
      </c>
      <c r="J219" s="9">
        <f t="shared" si="38"/>
        <v>34896.5</v>
      </c>
      <c r="K219" s="8">
        <f t="shared" si="39"/>
        <v>5.5830000000000002</v>
      </c>
      <c r="L219" s="8">
        <f t="shared" si="40"/>
        <v>3.4111111111110759E-2</v>
      </c>
      <c r="M219" s="16">
        <f t="shared" si="41"/>
        <v>5583</v>
      </c>
      <c r="N219" s="16">
        <f t="shared" si="42"/>
        <v>34.111111111110759</v>
      </c>
      <c r="O219" s="8">
        <f>VLOOKUP(C219,SeasonalCycle_PivTab!$B$22:$C$33,2,FALSE)</f>
        <v>5.5488888888888894</v>
      </c>
    </row>
    <row r="220" spans="2:15">
      <c r="B220">
        <v>1995</v>
      </c>
      <c r="C220">
        <v>8</v>
      </c>
      <c r="D220">
        <v>5.5750000000000002</v>
      </c>
      <c r="E220">
        <f t="shared" si="33"/>
        <v>1995.625</v>
      </c>
      <c r="F220" s="9">
        <f t="shared" si="34"/>
        <v>34943</v>
      </c>
      <c r="G220" s="9">
        <f t="shared" si="35"/>
        <v>34912</v>
      </c>
      <c r="H220" s="9">
        <f t="shared" si="36"/>
        <v>31</v>
      </c>
      <c r="I220" s="9">
        <f t="shared" si="37"/>
        <v>15.5</v>
      </c>
      <c r="J220" s="9">
        <f t="shared" si="38"/>
        <v>34927.5</v>
      </c>
      <c r="K220" s="8">
        <f t="shared" si="39"/>
        <v>5.5750000000000002</v>
      </c>
      <c r="L220" s="8">
        <f t="shared" si="40"/>
        <v>-2.1666666666675383E-3</v>
      </c>
      <c r="M220" s="16">
        <f t="shared" si="41"/>
        <v>5575</v>
      </c>
      <c r="N220" s="16">
        <f t="shared" si="42"/>
        <v>-2.1666666666675383</v>
      </c>
      <c r="O220" s="8">
        <f>VLOOKUP(C220,SeasonalCycle_PivTab!$B$22:$C$33,2,FALSE)</f>
        <v>5.5771666666666677</v>
      </c>
    </row>
    <row r="221" spans="2:15">
      <c r="B221">
        <v>1995</v>
      </c>
      <c r="C221">
        <v>9</v>
      </c>
      <c r="D221">
        <v>5.6050000000000004</v>
      </c>
      <c r="E221">
        <f t="shared" si="33"/>
        <v>1995.7083333333333</v>
      </c>
      <c r="F221" s="9">
        <f t="shared" si="34"/>
        <v>34973</v>
      </c>
      <c r="G221" s="9">
        <f t="shared" si="35"/>
        <v>34943</v>
      </c>
      <c r="H221" s="9">
        <f t="shared" si="36"/>
        <v>30</v>
      </c>
      <c r="I221" s="9">
        <f t="shared" si="37"/>
        <v>15</v>
      </c>
      <c r="J221" s="9">
        <f t="shared" si="38"/>
        <v>34958</v>
      </c>
      <c r="K221" s="8">
        <f t="shared" si="39"/>
        <v>5.6050000000000004</v>
      </c>
      <c r="L221" s="8">
        <f t="shared" si="40"/>
        <v>5.4594594594572499E-3</v>
      </c>
      <c r="M221" s="16">
        <f t="shared" si="41"/>
        <v>5605</v>
      </c>
      <c r="N221" s="16">
        <f t="shared" si="42"/>
        <v>5.4594594594572499</v>
      </c>
      <c r="O221" s="8">
        <f>VLOOKUP(C221,SeasonalCycle_PivTab!$B$22:$C$33,2,FALSE)</f>
        <v>5.5995405405405432</v>
      </c>
    </row>
    <row r="222" spans="2:15">
      <c r="B222">
        <v>1995</v>
      </c>
      <c r="C222">
        <v>10</v>
      </c>
      <c r="D222">
        <v>5.56</v>
      </c>
      <c r="E222">
        <f t="shared" si="33"/>
        <v>1995.7916666666667</v>
      </c>
      <c r="F222" s="9">
        <f t="shared" si="34"/>
        <v>35004</v>
      </c>
      <c r="G222" s="9">
        <f t="shared" si="35"/>
        <v>34973</v>
      </c>
      <c r="H222" s="9">
        <f t="shared" si="36"/>
        <v>31</v>
      </c>
      <c r="I222" s="9">
        <f t="shared" si="37"/>
        <v>15.5</v>
      </c>
      <c r="J222" s="9">
        <f t="shared" si="38"/>
        <v>34988.5</v>
      </c>
      <c r="K222" s="8">
        <f t="shared" si="39"/>
        <v>5.56</v>
      </c>
      <c r="L222" s="8">
        <f t="shared" si="40"/>
        <v>-2.9805555555557639E-2</v>
      </c>
      <c r="M222" s="16">
        <f t="shared" si="41"/>
        <v>5560</v>
      </c>
      <c r="N222" s="16">
        <f t="shared" si="42"/>
        <v>-29.805555555557639</v>
      </c>
      <c r="O222" s="8">
        <f>VLOOKUP(C222,SeasonalCycle_PivTab!$B$22:$C$33,2,FALSE)</f>
        <v>5.5898055555555572</v>
      </c>
    </row>
    <row r="223" spans="2:15">
      <c r="B223">
        <v>1995</v>
      </c>
      <c r="C223">
        <v>11</v>
      </c>
      <c r="D223">
        <v>5.56</v>
      </c>
      <c r="E223">
        <f t="shared" si="33"/>
        <v>1995.875</v>
      </c>
      <c r="F223" s="9">
        <f t="shared" si="34"/>
        <v>35034</v>
      </c>
      <c r="G223" s="9">
        <f t="shared" si="35"/>
        <v>35004</v>
      </c>
      <c r="H223" s="9">
        <f t="shared" si="36"/>
        <v>30</v>
      </c>
      <c r="I223" s="9">
        <f t="shared" si="37"/>
        <v>15</v>
      </c>
      <c r="J223" s="9">
        <f t="shared" si="38"/>
        <v>35019</v>
      </c>
      <c r="K223" s="8">
        <f t="shared" si="39"/>
        <v>5.56</v>
      </c>
      <c r="L223" s="8">
        <f t="shared" si="40"/>
        <v>-4.3111111111110212E-2</v>
      </c>
      <c r="M223" s="16">
        <f t="shared" si="41"/>
        <v>5560</v>
      </c>
      <c r="N223" s="16">
        <f t="shared" si="42"/>
        <v>-43.111111111110212</v>
      </c>
      <c r="O223" s="8">
        <f>VLOOKUP(C223,SeasonalCycle_PivTab!$B$22:$C$33,2,FALSE)</f>
        <v>5.6031111111111098</v>
      </c>
    </row>
    <row r="224" spans="2:15">
      <c r="B224">
        <v>1995</v>
      </c>
      <c r="C224">
        <v>12</v>
      </c>
      <c r="D224">
        <v>5.694</v>
      </c>
      <c r="E224">
        <f t="shared" si="33"/>
        <v>1995.9583333333333</v>
      </c>
      <c r="F224" s="9">
        <f t="shared" si="34"/>
        <v>35065</v>
      </c>
      <c r="G224" s="9">
        <f t="shared" si="35"/>
        <v>35034</v>
      </c>
      <c r="H224" s="9">
        <f t="shared" si="36"/>
        <v>31</v>
      </c>
      <c r="I224" s="9">
        <f t="shared" si="37"/>
        <v>15.5</v>
      </c>
      <c r="J224" s="9">
        <f t="shared" si="38"/>
        <v>35049.5</v>
      </c>
      <c r="K224" s="8">
        <f t="shared" si="39"/>
        <v>5.694</v>
      </c>
      <c r="L224" s="8">
        <f t="shared" si="40"/>
        <v>5.9864864864864309E-2</v>
      </c>
      <c r="M224" s="16">
        <f t="shared" si="41"/>
        <v>5694</v>
      </c>
      <c r="N224" s="16">
        <f t="shared" si="42"/>
        <v>59.864864864864309</v>
      </c>
      <c r="O224" s="8">
        <f>VLOOKUP(C224,SeasonalCycle_PivTab!$B$22:$C$33,2,FALSE)</f>
        <v>5.6341351351351356</v>
      </c>
    </row>
    <row r="225" spans="2:15">
      <c r="B225">
        <v>1996</v>
      </c>
      <c r="C225">
        <v>1</v>
      </c>
      <c r="D225">
        <v>5.6429999999999998</v>
      </c>
      <c r="E225">
        <f t="shared" si="33"/>
        <v>1996.0416666666667</v>
      </c>
      <c r="F225" s="9">
        <f t="shared" si="34"/>
        <v>35096</v>
      </c>
      <c r="G225" s="9">
        <f t="shared" si="35"/>
        <v>35065</v>
      </c>
      <c r="H225" s="9">
        <f t="shared" si="36"/>
        <v>31</v>
      </c>
      <c r="I225" s="9">
        <f t="shared" si="37"/>
        <v>15.5</v>
      </c>
      <c r="J225" s="9">
        <f t="shared" si="38"/>
        <v>35080.5</v>
      </c>
      <c r="K225" s="8">
        <f t="shared" si="39"/>
        <v>5.6429999999999998</v>
      </c>
      <c r="L225" s="8">
        <f t="shared" si="40"/>
        <v>1.5142857142862454E-3</v>
      </c>
      <c r="M225" s="16">
        <f t="shared" si="41"/>
        <v>5643</v>
      </c>
      <c r="N225" s="16">
        <f t="shared" si="42"/>
        <v>1.5142857142862454</v>
      </c>
      <c r="O225" s="8">
        <f>VLOOKUP(C225,SeasonalCycle_PivTab!$B$22:$C$33,2,FALSE)</f>
        <v>5.6414857142857135</v>
      </c>
    </row>
    <row r="226" spans="2:15">
      <c r="B226">
        <v>1996</v>
      </c>
      <c r="C226">
        <v>2</v>
      </c>
      <c r="D226">
        <v>5.7380000000000004</v>
      </c>
      <c r="E226">
        <f t="shared" si="33"/>
        <v>1996.125</v>
      </c>
      <c r="F226" s="9">
        <f t="shared" si="34"/>
        <v>35125</v>
      </c>
      <c r="G226" s="9">
        <f t="shared" si="35"/>
        <v>35096</v>
      </c>
      <c r="H226" s="9">
        <f t="shared" si="36"/>
        <v>29</v>
      </c>
      <c r="I226" s="9">
        <f t="shared" si="37"/>
        <v>14.5</v>
      </c>
      <c r="J226" s="9">
        <f t="shared" si="38"/>
        <v>35110.5</v>
      </c>
      <c r="K226" s="8">
        <f t="shared" si="39"/>
        <v>5.7380000000000004</v>
      </c>
      <c r="L226" s="8">
        <f t="shared" si="40"/>
        <v>0.11131428571428614</v>
      </c>
      <c r="M226" s="16">
        <f t="shared" si="41"/>
        <v>5738</v>
      </c>
      <c r="N226" s="16">
        <f t="shared" si="42"/>
        <v>111.31428571428614</v>
      </c>
      <c r="O226" s="8">
        <f>VLOOKUP(C226,SeasonalCycle_PivTab!$B$22:$C$33,2,FALSE)</f>
        <v>5.6266857142857143</v>
      </c>
    </row>
    <row r="227" spans="2:15">
      <c r="B227">
        <v>1996</v>
      </c>
      <c r="C227">
        <v>3</v>
      </c>
      <c r="D227">
        <v>5.5709999999999997</v>
      </c>
      <c r="E227">
        <f t="shared" si="33"/>
        <v>1996.2083333333333</v>
      </c>
      <c r="F227" s="9">
        <f t="shared" si="34"/>
        <v>35156</v>
      </c>
      <c r="G227" s="9">
        <f t="shared" si="35"/>
        <v>35125</v>
      </c>
      <c r="H227" s="9">
        <f t="shared" si="36"/>
        <v>31</v>
      </c>
      <c r="I227" s="9">
        <f t="shared" si="37"/>
        <v>15.5</v>
      </c>
      <c r="J227" s="9">
        <f t="shared" si="38"/>
        <v>35140.5</v>
      </c>
      <c r="K227" s="8">
        <f t="shared" si="39"/>
        <v>5.5709999999999997</v>
      </c>
      <c r="L227" s="8">
        <f t="shared" si="40"/>
        <v>5.823529411765449E-3</v>
      </c>
      <c r="M227" s="16">
        <f t="shared" si="41"/>
        <v>5571</v>
      </c>
      <c r="N227" s="16">
        <f t="shared" si="42"/>
        <v>5.823529411765449</v>
      </c>
      <c r="O227" s="8">
        <f>VLOOKUP(C227,SeasonalCycle_PivTab!$B$22:$C$33,2,FALSE)</f>
        <v>5.5651764705882343</v>
      </c>
    </row>
    <row r="228" spans="2:15">
      <c r="B228">
        <v>1996</v>
      </c>
      <c r="C228">
        <v>4</v>
      </c>
      <c r="D228">
        <v>5.53</v>
      </c>
      <c r="E228">
        <f t="shared" si="33"/>
        <v>1996.2916666666667</v>
      </c>
      <c r="F228" s="9">
        <f t="shared" si="34"/>
        <v>35186</v>
      </c>
      <c r="G228" s="9">
        <f t="shared" si="35"/>
        <v>35156</v>
      </c>
      <c r="H228" s="9">
        <f t="shared" si="36"/>
        <v>30</v>
      </c>
      <c r="I228" s="9">
        <f t="shared" si="37"/>
        <v>15</v>
      </c>
      <c r="J228" s="9">
        <f t="shared" si="38"/>
        <v>35171</v>
      </c>
      <c r="K228" s="8">
        <f t="shared" si="39"/>
        <v>5.53</v>
      </c>
      <c r="L228" s="8">
        <f t="shared" si="40"/>
        <v>3.0685714285714205E-2</v>
      </c>
      <c r="M228" s="16">
        <f t="shared" si="41"/>
        <v>5530</v>
      </c>
      <c r="N228" s="16">
        <f t="shared" si="42"/>
        <v>30.685714285714205</v>
      </c>
      <c r="O228" s="8">
        <f>VLOOKUP(C228,SeasonalCycle_PivTab!$B$22:$C$33,2,FALSE)</f>
        <v>5.499314285714286</v>
      </c>
    </row>
    <row r="229" spans="2:15">
      <c r="B229">
        <v>1996</v>
      </c>
      <c r="C229">
        <v>5</v>
      </c>
      <c r="D229">
        <v>5.4859999999999998</v>
      </c>
      <c r="E229">
        <f t="shared" si="33"/>
        <v>1996.375</v>
      </c>
      <c r="F229" s="9">
        <f t="shared" si="34"/>
        <v>35217</v>
      </c>
      <c r="G229" s="9">
        <f t="shared" si="35"/>
        <v>35186</v>
      </c>
      <c r="H229" s="9">
        <f t="shared" si="36"/>
        <v>31</v>
      </c>
      <c r="I229" s="9">
        <f t="shared" si="37"/>
        <v>15.5</v>
      </c>
      <c r="J229" s="9">
        <f t="shared" si="38"/>
        <v>35201.5</v>
      </c>
      <c r="K229" s="8">
        <f t="shared" si="39"/>
        <v>5.4859999999999998</v>
      </c>
      <c r="L229" s="8">
        <f t="shared" si="40"/>
        <v>1.9722222222222641E-3</v>
      </c>
      <c r="M229" s="16">
        <f t="shared" si="41"/>
        <v>5486</v>
      </c>
      <c r="N229" s="16">
        <f t="shared" si="42"/>
        <v>1.9722222222222641</v>
      </c>
      <c r="O229" s="8">
        <f>VLOOKUP(C229,SeasonalCycle_PivTab!$B$22:$C$33,2,FALSE)</f>
        <v>5.4840277777777775</v>
      </c>
    </row>
    <row r="230" spans="2:15">
      <c r="B230">
        <v>1996</v>
      </c>
      <c r="C230">
        <v>6</v>
      </c>
      <c r="D230">
        <v>5.4569999999999999</v>
      </c>
      <c r="E230">
        <f t="shared" si="33"/>
        <v>1996.4583333333333</v>
      </c>
      <c r="F230" s="9">
        <f t="shared" si="34"/>
        <v>35247</v>
      </c>
      <c r="G230" s="9">
        <f t="shared" si="35"/>
        <v>35217</v>
      </c>
      <c r="H230" s="9">
        <f t="shared" si="36"/>
        <v>30</v>
      </c>
      <c r="I230" s="9">
        <f t="shared" si="37"/>
        <v>15</v>
      </c>
      <c r="J230" s="9">
        <f t="shared" si="38"/>
        <v>35232</v>
      </c>
      <c r="K230" s="8">
        <f t="shared" si="39"/>
        <v>5.4569999999999999</v>
      </c>
      <c r="L230" s="8">
        <f t="shared" si="40"/>
        <v>-4.5166666666665911E-2</v>
      </c>
      <c r="M230" s="16">
        <f t="shared" si="41"/>
        <v>5457</v>
      </c>
      <c r="N230" s="16">
        <f t="shared" si="42"/>
        <v>-45.166666666665911</v>
      </c>
      <c r="O230" s="8">
        <f>VLOOKUP(C230,SeasonalCycle_PivTab!$B$22:$C$33,2,FALSE)</f>
        <v>5.5021666666666658</v>
      </c>
    </row>
    <row r="231" spans="2:15">
      <c r="B231">
        <v>1996</v>
      </c>
      <c r="C231">
        <v>7</v>
      </c>
      <c r="D231">
        <v>5.569</v>
      </c>
      <c r="E231">
        <f t="shared" si="33"/>
        <v>1996.5416666666667</v>
      </c>
      <c r="F231" s="9">
        <f t="shared" si="34"/>
        <v>35278</v>
      </c>
      <c r="G231" s="9">
        <f t="shared" si="35"/>
        <v>35247</v>
      </c>
      <c r="H231" s="9">
        <f t="shared" si="36"/>
        <v>31</v>
      </c>
      <c r="I231" s="9">
        <f t="shared" si="37"/>
        <v>15.5</v>
      </c>
      <c r="J231" s="9">
        <f t="shared" si="38"/>
        <v>35262.5</v>
      </c>
      <c r="K231" s="8">
        <f t="shared" si="39"/>
        <v>5.569</v>
      </c>
      <c r="L231" s="8">
        <f t="shared" si="40"/>
        <v>2.0111111111110525E-2</v>
      </c>
      <c r="M231" s="16">
        <f t="shared" si="41"/>
        <v>5569</v>
      </c>
      <c r="N231" s="16">
        <f t="shared" si="42"/>
        <v>20.111111111110525</v>
      </c>
      <c r="O231" s="8">
        <f>VLOOKUP(C231,SeasonalCycle_PivTab!$B$22:$C$33,2,FALSE)</f>
        <v>5.5488888888888894</v>
      </c>
    </row>
    <row r="232" spans="2:15">
      <c r="B232">
        <v>1996</v>
      </c>
      <c r="C232">
        <v>8</v>
      </c>
      <c r="D232">
        <v>5.56</v>
      </c>
      <c r="E232">
        <f t="shared" si="33"/>
        <v>1996.625</v>
      </c>
      <c r="F232" s="9">
        <f t="shared" si="34"/>
        <v>35309</v>
      </c>
      <c r="G232" s="9">
        <f t="shared" si="35"/>
        <v>35278</v>
      </c>
      <c r="H232" s="9">
        <f t="shared" si="36"/>
        <v>31</v>
      </c>
      <c r="I232" s="9">
        <f t="shared" si="37"/>
        <v>15.5</v>
      </c>
      <c r="J232" s="9">
        <f t="shared" si="38"/>
        <v>35293.5</v>
      </c>
      <c r="K232" s="8">
        <f t="shared" si="39"/>
        <v>5.56</v>
      </c>
      <c r="L232" s="8">
        <f t="shared" si="40"/>
        <v>-1.7166666666668107E-2</v>
      </c>
      <c r="M232" s="16">
        <f t="shared" si="41"/>
        <v>5560</v>
      </c>
      <c r="N232" s="16">
        <f t="shared" si="42"/>
        <v>-17.166666666668107</v>
      </c>
      <c r="O232" s="8">
        <f>VLOOKUP(C232,SeasonalCycle_PivTab!$B$22:$C$33,2,FALSE)</f>
        <v>5.5771666666666677</v>
      </c>
    </row>
    <row r="233" spans="2:15">
      <c r="B233">
        <v>1996</v>
      </c>
      <c r="C233">
        <v>9</v>
      </c>
      <c r="D233">
        <v>5.5910000000000002</v>
      </c>
      <c r="E233">
        <f t="shared" si="33"/>
        <v>1996.7083333333333</v>
      </c>
      <c r="F233" s="9">
        <f t="shared" si="34"/>
        <v>35339</v>
      </c>
      <c r="G233" s="9">
        <f t="shared" si="35"/>
        <v>35309</v>
      </c>
      <c r="H233" s="9">
        <f t="shared" si="36"/>
        <v>30</v>
      </c>
      <c r="I233" s="9">
        <f t="shared" si="37"/>
        <v>15</v>
      </c>
      <c r="J233" s="9">
        <f t="shared" si="38"/>
        <v>35324</v>
      </c>
      <c r="K233" s="8">
        <f t="shared" si="39"/>
        <v>5.5910000000000002</v>
      </c>
      <c r="L233" s="8">
        <f t="shared" si="40"/>
        <v>-8.5405405405429846E-3</v>
      </c>
      <c r="M233" s="16">
        <f t="shared" si="41"/>
        <v>5591</v>
      </c>
      <c r="N233" s="16">
        <f t="shared" si="42"/>
        <v>-8.5405405405429846</v>
      </c>
      <c r="O233" s="8">
        <f>VLOOKUP(C233,SeasonalCycle_PivTab!$B$22:$C$33,2,FALSE)</f>
        <v>5.5995405405405432</v>
      </c>
    </row>
    <row r="234" spans="2:15">
      <c r="B234">
        <v>1996</v>
      </c>
      <c r="C234">
        <v>10</v>
      </c>
      <c r="D234">
        <v>5.5679999999999996</v>
      </c>
      <c r="E234">
        <f t="shared" si="33"/>
        <v>1996.7916666666667</v>
      </c>
      <c r="F234" s="9">
        <f t="shared" si="34"/>
        <v>35370</v>
      </c>
      <c r="G234" s="9">
        <f t="shared" si="35"/>
        <v>35339</v>
      </c>
      <c r="H234" s="9">
        <f t="shared" si="36"/>
        <v>31</v>
      </c>
      <c r="I234" s="9">
        <f t="shared" si="37"/>
        <v>15.5</v>
      </c>
      <c r="J234" s="9">
        <f t="shared" si="38"/>
        <v>35354.5</v>
      </c>
      <c r="K234" s="8">
        <f t="shared" si="39"/>
        <v>5.5679999999999996</v>
      </c>
      <c r="L234" s="8">
        <f t="shared" si="40"/>
        <v>-2.1805555555557632E-2</v>
      </c>
      <c r="M234" s="16">
        <f t="shared" si="41"/>
        <v>5568</v>
      </c>
      <c r="N234" s="16">
        <f t="shared" si="42"/>
        <v>-21.805555555557632</v>
      </c>
      <c r="O234" s="8">
        <f>VLOOKUP(C234,SeasonalCycle_PivTab!$B$22:$C$33,2,FALSE)</f>
        <v>5.5898055555555572</v>
      </c>
    </row>
    <row r="235" spans="2:15">
      <c r="B235">
        <v>1996</v>
      </c>
      <c r="C235">
        <v>11</v>
      </c>
      <c r="D235">
        <v>5.5570000000000004</v>
      </c>
      <c r="E235">
        <f t="shared" si="33"/>
        <v>1996.875</v>
      </c>
      <c r="F235" s="9">
        <f t="shared" si="34"/>
        <v>35400</v>
      </c>
      <c r="G235" s="9">
        <f t="shared" si="35"/>
        <v>35370</v>
      </c>
      <c r="H235" s="9">
        <f t="shared" si="36"/>
        <v>30</v>
      </c>
      <c r="I235" s="9">
        <f t="shared" si="37"/>
        <v>15</v>
      </c>
      <c r="J235" s="9">
        <f t="shared" si="38"/>
        <v>35385</v>
      </c>
      <c r="K235" s="8">
        <f t="shared" si="39"/>
        <v>5.5570000000000004</v>
      </c>
      <c r="L235" s="8">
        <f t="shared" si="40"/>
        <v>-4.6111111111109437E-2</v>
      </c>
      <c r="M235" s="16">
        <f t="shared" si="41"/>
        <v>5557</v>
      </c>
      <c r="N235" s="16">
        <f t="shared" si="42"/>
        <v>-46.111111111109437</v>
      </c>
      <c r="O235" s="8">
        <f>VLOOKUP(C235,SeasonalCycle_PivTab!$B$22:$C$33,2,FALSE)</f>
        <v>5.6031111111111098</v>
      </c>
    </row>
    <row r="236" spans="2:15">
      <c r="B236">
        <v>1996</v>
      </c>
      <c r="C236">
        <v>12</v>
      </c>
      <c r="D236">
        <v>5.7140000000000004</v>
      </c>
      <c r="E236">
        <f t="shared" si="33"/>
        <v>1996.9583333333333</v>
      </c>
      <c r="F236" s="9">
        <f t="shared" si="34"/>
        <v>35431</v>
      </c>
      <c r="G236" s="9">
        <f t="shared" si="35"/>
        <v>35400</v>
      </c>
      <c r="H236" s="9">
        <f t="shared" si="36"/>
        <v>31</v>
      </c>
      <c r="I236" s="9">
        <f t="shared" si="37"/>
        <v>15.5</v>
      </c>
      <c r="J236" s="9">
        <f t="shared" si="38"/>
        <v>35415.5</v>
      </c>
      <c r="K236" s="8">
        <f t="shared" si="39"/>
        <v>5.7140000000000004</v>
      </c>
      <c r="L236" s="8">
        <f t="shared" si="40"/>
        <v>7.9864864864864771E-2</v>
      </c>
      <c r="M236" s="16">
        <f t="shared" si="41"/>
        <v>5714</v>
      </c>
      <c r="N236" s="16">
        <f t="shared" si="42"/>
        <v>79.864864864864771</v>
      </c>
      <c r="O236" s="8">
        <f>VLOOKUP(C236,SeasonalCycle_PivTab!$B$22:$C$33,2,FALSE)</f>
        <v>5.6341351351351356</v>
      </c>
    </row>
    <row r="237" spans="2:15">
      <c r="B237">
        <v>1997</v>
      </c>
      <c r="C237">
        <v>1</v>
      </c>
      <c r="D237">
        <v>5.7009999999999996</v>
      </c>
      <c r="E237">
        <f t="shared" si="33"/>
        <v>1997.0416666666667</v>
      </c>
      <c r="F237" s="9">
        <f t="shared" si="34"/>
        <v>35462</v>
      </c>
      <c r="G237" s="9">
        <f t="shared" si="35"/>
        <v>35431</v>
      </c>
      <c r="H237" s="9">
        <f t="shared" si="36"/>
        <v>31</v>
      </c>
      <c r="I237" s="9">
        <f t="shared" si="37"/>
        <v>15.5</v>
      </c>
      <c r="J237" s="9">
        <f t="shared" si="38"/>
        <v>35446.5</v>
      </c>
      <c r="K237" s="8">
        <f t="shared" si="39"/>
        <v>5.7009999999999996</v>
      </c>
      <c r="L237" s="8">
        <f t="shared" si="40"/>
        <v>5.9514285714286075E-2</v>
      </c>
      <c r="M237" s="16">
        <f t="shared" si="41"/>
        <v>5701</v>
      </c>
      <c r="N237" s="16">
        <f t="shared" si="42"/>
        <v>59.514285714286075</v>
      </c>
      <c r="O237" s="8">
        <f>VLOOKUP(C237,SeasonalCycle_PivTab!$B$22:$C$33,2,FALSE)</f>
        <v>5.6414857142857135</v>
      </c>
    </row>
    <row r="238" spans="2:15">
      <c r="B238">
        <v>1997</v>
      </c>
      <c r="C238">
        <v>2</v>
      </c>
      <c r="D238">
        <v>5.5330000000000004</v>
      </c>
      <c r="E238">
        <f t="shared" si="33"/>
        <v>1997.125</v>
      </c>
      <c r="F238" s="9">
        <f t="shared" si="34"/>
        <v>35490</v>
      </c>
      <c r="G238" s="9">
        <f t="shared" si="35"/>
        <v>35462</v>
      </c>
      <c r="H238" s="9">
        <f t="shared" si="36"/>
        <v>28</v>
      </c>
      <c r="I238" s="9">
        <f t="shared" si="37"/>
        <v>14</v>
      </c>
      <c r="J238" s="9">
        <f t="shared" si="38"/>
        <v>35476</v>
      </c>
      <c r="K238" s="8">
        <f t="shared" si="39"/>
        <v>5.5330000000000004</v>
      </c>
      <c r="L238" s="8">
        <f t="shared" si="40"/>
        <v>-9.3685714285713928E-2</v>
      </c>
      <c r="M238" s="16">
        <f t="shared" si="41"/>
        <v>5533</v>
      </c>
      <c r="N238" s="16">
        <f t="shared" si="42"/>
        <v>-93.685714285713928</v>
      </c>
      <c r="O238" s="8">
        <f>VLOOKUP(C238,SeasonalCycle_PivTab!$B$22:$C$33,2,FALSE)</f>
        <v>5.6266857142857143</v>
      </c>
    </row>
    <row r="239" spans="2:15">
      <c r="B239">
        <v>1997</v>
      </c>
      <c r="C239">
        <v>3</v>
      </c>
      <c r="D239">
        <v>5.5110000000000001</v>
      </c>
      <c r="E239">
        <f t="shared" si="33"/>
        <v>1997.2083333333333</v>
      </c>
      <c r="F239" s="9">
        <f t="shared" si="34"/>
        <v>35521</v>
      </c>
      <c r="G239" s="9">
        <f t="shared" si="35"/>
        <v>35490</v>
      </c>
      <c r="H239" s="9">
        <f t="shared" si="36"/>
        <v>31</v>
      </c>
      <c r="I239" s="9">
        <f t="shared" si="37"/>
        <v>15.5</v>
      </c>
      <c r="J239" s="9">
        <f t="shared" si="38"/>
        <v>35505.5</v>
      </c>
      <c r="K239" s="8">
        <f t="shared" si="39"/>
        <v>5.5110000000000001</v>
      </c>
      <c r="L239" s="8">
        <f t="shared" si="40"/>
        <v>-5.417647058823416E-2</v>
      </c>
      <c r="M239" s="16">
        <f t="shared" si="41"/>
        <v>5511</v>
      </c>
      <c r="N239" s="16">
        <f t="shared" si="42"/>
        <v>-54.17647058823416</v>
      </c>
      <c r="O239" s="8">
        <f>VLOOKUP(C239,SeasonalCycle_PivTab!$B$22:$C$33,2,FALSE)</f>
        <v>5.5651764705882343</v>
      </c>
    </row>
    <row r="240" spans="2:15">
      <c r="B240">
        <v>1997</v>
      </c>
      <c r="C240">
        <v>4</v>
      </c>
      <c r="D240">
        <v>5.45</v>
      </c>
      <c r="E240">
        <f t="shared" si="33"/>
        <v>1997.2916666666667</v>
      </c>
      <c r="F240" s="9">
        <f t="shared" si="34"/>
        <v>35551</v>
      </c>
      <c r="G240" s="9">
        <f t="shared" si="35"/>
        <v>35521</v>
      </c>
      <c r="H240" s="9">
        <f t="shared" si="36"/>
        <v>30</v>
      </c>
      <c r="I240" s="9">
        <f t="shared" si="37"/>
        <v>15</v>
      </c>
      <c r="J240" s="9">
        <f t="shared" si="38"/>
        <v>35536</v>
      </c>
      <c r="K240" s="8">
        <f t="shared" si="39"/>
        <v>5.45</v>
      </c>
      <c r="L240" s="8">
        <f t="shared" si="40"/>
        <v>-4.9314285714285866E-2</v>
      </c>
      <c r="M240" s="16">
        <f t="shared" si="41"/>
        <v>5450</v>
      </c>
      <c r="N240" s="16">
        <f t="shared" si="42"/>
        <v>-49.314285714285866</v>
      </c>
      <c r="O240" s="8">
        <f>VLOOKUP(C240,SeasonalCycle_PivTab!$B$22:$C$33,2,FALSE)</f>
        <v>5.499314285714286</v>
      </c>
    </row>
    <row r="241" spans="2:15">
      <c r="B241">
        <v>1997</v>
      </c>
      <c r="C241">
        <v>5</v>
      </c>
      <c r="D241">
        <v>5.5780000000000003</v>
      </c>
      <c r="E241">
        <f t="shared" si="33"/>
        <v>1997.375</v>
      </c>
      <c r="F241" s="9">
        <f t="shared" si="34"/>
        <v>35582</v>
      </c>
      <c r="G241" s="9">
        <f t="shared" si="35"/>
        <v>35551</v>
      </c>
      <c r="H241" s="9">
        <f t="shared" si="36"/>
        <v>31</v>
      </c>
      <c r="I241" s="9">
        <f t="shared" si="37"/>
        <v>15.5</v>
      </c>
      <c r="J241" s="9">
        <f t="shared" si="38"/>
        <v>35566.5</v>
      </c>
      <c r="K241" s="8">
        <f t="shared" si="39"/>
        <v>5.5780000000000003</v>
      </c>
      <c r="L241" s="8">
        <f t="shared" si="40"/>
        <v>9.397222222222279E-2</v>
      </c>
      <c r="M241" s="16">
        <f t="shared" si="41"/>
        <v>5578</v>
      </c>
      <c r="N241" s="16">
        <f t="shared" si="42"/>
        <v>93.972222222222797</v>
      </c>
      <c r="O241" s="8">
        <f>VLOOKUP(C241,SeasonalCycle_PivTab!$B$22:$C$33,2,FALSE)</f>
        <v>5.4840277777777775</v>
      </c>
    </row>
    <row r="242" spans="2:15">
      <c r="B242">
        <v>1997</v>
      </c>
      <c r="C242">
        <v>6</v>
      </c>
      <c r="D242">
        <v>5.5730000000000004</v>
      </c>
      <c r="E242">
        <f t="shared" si="33"/>
        <v>1997.4583333333333</v>
      </c>
      <c r="F242" s="9">
        <f t="shared" si="34"/>
        <v>35612</v>
      </c>
      <c r="G242" s="9">
        <f t="shared" si="35"/>
        <v>35582</v>
      </c>
      <c r="H242" s="9">
        <f t="shared" si="36"/>
        <v>30</v>
      </c>
      <c r="I242" s="9">
        <f t="shared" si="37"/>
        <v>15</v>
      </c>
      <c r="J242" s="9">
        <f t="shared" si="38"/>
        <v>35597</v>
      </c>
      <c r="K242" s="8">
        <f t="shared" si="39"/>
        <v>5.5730000000000004</v>
      </c>
      <c r="L242" s="8">
        <f t="shared" si="40"/>
        <v>7.0833333333334636E-2</v>
      </c>
      <c r="M242" s="16">
        <f t="shared" si="41"/>
        <v>5573</v>
      </c>
      <c r="N242" s="16">
        <f t="shared" si="42"/>
        <v>70.833333333334636</v>
      </c>
      <c r="O242" s="8">
        <f>VLOOKUP(C242,SeasonalCycle_PivTab!$B$22:$C$33,2,FALSE)</f>
        <v>5.5021666666666658</v>
      </c>
    </row>
    <row r="243" spans="2:15">
      <c r="B243">
        <v>1997</v>
      </c>
      <c r="C243">
        <v>7</v>
      </c>
      <c r="D243">
        <v>5.593</v>
      </c>
      <c r="E243">
        <f t="shared" si="33"/>
        <v>1997.5416666666667</v>
      </c>
      <c r="F243" s="9">
        <f t="shared" si="34"/>
        <v>35643</v>
      </c>
      <c r="G243" s="9">
        <f t="shared" si="35"/>
        <v>35612</v>
      </c>
      <c r="H243" s="9">
        <f t="shared" si="36"/>
        <v>31</v>
      </c>
      <c r="I243" s="9">
        <f t="shared" si="37"/>
        <v>15.5</v>
      </c>
      <c r="J243" s="9">
        <f t="shared" si="38"/>
        <v>35627.5</v>
      </c>
      <c r="K243" s="8">
        <f t="shared" si="39"/>
        <v>5.593</v>
      </c>
      <c r="L243" s="8">
        <f t="shared" si="40"/>
        <v>4.4111111111110546E-2</v>
      </c>
      <c r="M243" s="16">
        <f t="shared" si="41"/>
        <v>5593</v>
      </c>
      <c r="N243" s="16">
        <f t="shared" si="42"/>
        <v>44.111111111110546</v>
      </c>
      <c r="O243" s="8">
        <f>VLOOKUP(C243,SeasonalCycle_PivTab!$B$22:$C$33,2,FALSE)</f>
        <v>5.5488888888888894</v>
      </c>
    </row>
    <row r="244" spans="2:15">
      <c r="B244">
        <v>1997</v>
      </c>
      <c r="C244">
        <v>8</v>
      </c>
      <c r="D244">
        <v>5.6719999999999997</v>
      </c>
      <c r="E244">
        <f t="shared" si="33"/>
        <v>1997.625</v>
      </c>
      <c r="F244" s="9">
        <f t="shared" si="34"/>
        <v>35674</v>
      </c>
      <c r="G244" s="9">
        <f t="shared" si="35"/>
        <v>35643</v>
      </c>
      <c r="H244" s="9">
        <f t="shared" si="36"/>
        <v>31</v>
      </c>
      <c r="I244" s="9">
        <f t="shared" si="37"/>
        <v>15.5</v>
      </c>
      <c r="J244" s="9">
        <f t="shared" si="38"/>
        <v>35658.5</v>
      </c>
      <c r="K244" s="8">
        <f t="shared" si="39"/>
        <v>5.6719999999999997</v>
      </c>
      <c r="L244" s="8">
        <f t="shared" si="40"/>
        <v>9.4833333333331993E-2</v>
      </c>
      <c r="M244" s="16">
        <f t="shared" si="41"/>
        <v>5672</v>
      </c>
      <c r="N244" s="16">
        <f t="shared" si="42"/>
        <v>94.833333333331993</v>
      </c>
      <c r="O244" s="8">
        <f>VLOOKUP(C244,SeasonalCycle_PivTab!$B$22:$C$33,2,FALSE)</f>
        <v>5.5771666666666677</v>
      </c>
    </row>
    <row r="245" spans="2:15">
      <c r="B245">
        <v>1997</v>
      </c>
      <c r="C245">
        <v>9</v>
      </c>
      <c r="D245">
        <v>5.6840000000000002</v>
      </c>
      <c r="E245">
        <f t="shared" si="33"/>
        <v>1997.7083333333333</v>
      </c>
      <c r="F245" s="9">
        <f t="shared" si="34"/>
        <v>35704</v>
      </c>
      <c r="G245" s="9">
        <f t="shared" si="35"/>
        <v>35674</v>
      </c>
      <c r="H245" s="9">
        <f t="shared" si="36"/>
        <v>30</v>
      </c>
      <c r="I245" s="9">
        <f t="shared" si="37"/>
        <v>15</v>
      </c>
      <c r="J245" s="9">
        <f t="shared" si="38"/>
        <v>35689</v>
      </c>
      <c r="K245" s="8">
        <f t="shared" si="39"/>
        <v>5.6840000000000002</v>
      </c>
      <c r="L245" s="8">
        <f t="shared" si="40"/>
        <v>8.4459459459456987E-2</v>
      </c>
      <c r="M245" s="16">
        <f t="shared" si="41"/>
        <v>5684</v>
      </c>
      <c r="N245" s="16">
        <f t="shared" si="42"/>
        <v>84.45945945945698</v>
      </c>
      <c r="O245" s="8">
        <f>VLOOKUP(C245,SeasonalCycle_PivTab!$B$22:$C$33,2,FALSE)</f>
        <v>5.5995405405405432</v>
      </c>
    </row>
    <row r="246" spans="2:15">
      <c r="B246">
        <v>1997</v>
      </c>
      <c r="C246">
        <v>10</v>
      </c>
      <c r="D246">
        <v>5.6929999999999996</v>
      </c>
      <c r="E246">
        <f t="shared" si="33"/>
        <v>1997.7916666666667</v>
      </c>
      <c r="F246" s="9">
        <f t="shared" si="34"/>
        <v>35735</v>
      </c>
      <c r="G246" s="9">
        <f t="shared" si="35"/>
        <v>35704</v>
      </c>
      <c r="H246" s="9">
        <f t="shared" si="36"/>
        <v>31</v>
      </c>
      <c r="I246" s="9">
        <f t="shared" si="37"/>
        <v>15.5</v>
      </c>
      <c r="J246" s="9">
        <f t="shared" si="38"/>
        <v>35719.5</v>
      </c>
      <c r="K246" s="8">
        <f t="shared" si="39"/>
        <v>5.6929999999999996</v>
      </c>
      <c r="L246" s="8">
        <f t="shared" si="40"/>
        <v>0.10319444444444237</v>
      </c>
      <c r="M246" s="16">
        <f t="shared" si="41"/>
        <v>5693</v>
      </c>
      <c r="N246" s="16">
        <f t="shared" si="42"/>
        <v>103.19444444444237</v>
      </c>
      <c r="O246" s="8">
        <f>VLOOKUP(C246,SeasonalCycle_PivTab!$B$22:$C$33,2,FALSE)</f>
        <v>5.5898055555555572</v>
      </c>
    </row>
    <row r="247" spans="2:15">
      <c r="B247">
        <v>1997</v>
      </c>
      <c r="C247">
        <v>11</v>
      </c>
      <c r="D247">
        <v>5.8460000000000001</v>
      </c>
      <c r="E247">
        <f t="shared" si="33"/>
        <v>1997.875</v>
      </c>
      <c r="F247" s="9">
        <f t="shared" si="34"/>
        <v>35765</v>
      </c>
      <c r="G247" s="9">
        <f t="shared" si="35"/>
        <v>35735</v>
      </c>
      <c r="H247" s="9">
        <f t="shared" si="36"/>
        <v>30</v>
      </c>
      <c r="I247" s="9">
        <f t="shared" si="37"/>
        <v>15</v>
      </c>
      <c r="J247" s="9">
        <f t="shared" si="38"/>
        <v>35750</v>
      </c>
      <c r="K247" s="8">
        <f t="shared" si="39"/>
        <v>5.8460000000000001</v>
      </c>
      <c r="L247" s="8">
        <f t="shared" si="40"/>
        <v>0.24288888888889026</v>
      </c>
      <c r="M247" s="16">
        <f t="shared" si="41"/>
        <v>5846</v>
      </c>
      <c r="N247" s="16">
        <f t="shared" si="42"/>
        <v>242.88888888889028</v>
      </c>
      <c r="O247" s="8">
        <f>VLOOKUP(C247,SeasonalCycle_PivTab!$B$22:$C$33,2,FALSE)</f>
        <v>5.6031111111111098</v>
      </c>
    </row>
    <row r="248" spans="2:15">
      <c r="B248">
        <v>1997</v>
      </c>
      <c r="C248">
        <v>12</v>
      </c>
      <c r="D248">
        <v>5.7850000000000001</v>
      </c>
      <c r="E248">
        <f t="shared" si="33"/>
        <v>1997.9583333333333</v>
      </c>
      <c r="F248" s="9">
        <f t="shared" si="34"/>
        <v>35796</v>
      </c>
      <c r="G248" s="9">
        <f t="shared" si="35"/>
        <v>35765</v>
      </c>
      <c r="H248" s="9">
        <f t="shared" si="36"/>
        <v>31</v>
      </c>
      <c r="I248" s="9">
        <f t="shared" si="37"/>
        <v>15.5</v>
      </c>
      <c r="J248" s="9">
        <f t="shared" si="38"/>
        <v>35780.5</v>
      </c>
      <c r="K248" s="8">
        <f t="shared" si="39"/>
        <v>5.7850000000000001</v>
      </c>
      <c r="L248" s="8">
        <f t="shared" si="40"/>
        <v>0.1508648648648645</v>
      </c>
      <c r="M248" s="16">
        <f t="shared" si="41"/>
        <v>5785</v>
      </c>
      <c r="N248" s="16">
        <f t="shared" si="42"/>
        <v>150.8648648648645</v>
      </c>
      <c r="O248" s="8">
        <f>VLOOKUP(C248,SeasonalCycle_PivTab!$B$22:$C$33,2,FALSE)</f>
        <v>5.6341351351351356</v>
      </c>
    </row>
    <row r="249" spans="2:15">
      <c r="B249">
        <v>1998</v>
      </c>
      <c r="C249">
        <v>1</v>
      </c>
      <c r="D249">
        <v>5.8860000000000001</v>
      </c>
      <c r="E249">
        <f t="shared" si="33"/>
        <v>1998.0416666666667</v>
      </c>
      <c r="F249" s="9">
        <f t="shared" si="34"/>
        <v>35827</v>
      </c>
      <c r="G249" s="9">
        <f t="shared" si="35"/>
        <v>35796</v>
      </c>
      <c r="H249" s="9">
        <f t="shared" si="36"/>
        <v>31</v>
      </c>
      <c r="I249" s="9">
        <f t="shared" si="37"/>
        <v>15.5</v>
      </c>
      <c r="J249" s="9">
        <f t="shared" si="38"/>
        <v>35811.5</v>
      </c>
      <c r="K249" s="8">
        <f t="shared" si="39"/>
        <v>5.8860000000000001</v>
      </c>
      <c r="L249" s="8">
        <f t="shared" si="40"/>
        <v>0.24451428571428657</v>
      </c>
      <c r="M249" s="16">
        <f t="shared" si="41"/>
        <v>5886</v>
      </c>
      <c r="N249" s="16">
        <f t="shared" si="42"/>
        <v>244.51428571428659</v>
      </c>
      <c r="O249" s="8">
        <f>VLOOKUP(C249,SeasonalCycle_PivTab!$B$22:$C$33,2,FALSE)</f>
        <v>5.6414857142857135</v>
      </c>
    </row>
    <row r="250" spans="2:15">
      <c r="B250">
        <v>1998</v>
      </c>
      <c r="C250">
        <v>2</v>
      </c>
      <c r="D250">
        <v>5.9029999999999996</v>
      </c>
      <c r="E250">
        <f t="shared" si="33"/>
        <v>1998.125</v>
      </c>
      <c r="F250" s="9">
        <f t="shared" si="34"/>
        <v>35855</v>
      </c>
      <c r="G250" s="9">
        <f t="shared" si="35"/>
        <v>35827</v>
      </c>
      <c r="H250" s="9">
        <f t="shared" si="36"/>
        <v>28</v>
      </c>
      <c r="I250" s="9">
        <f t="shared" si="37"/>
        <v>14</v>
      </c>
      <c r="J250" s="9">
        <f t="shared" si="38"/>
        <v>35841</v>
      </c>
      <c r="K250" s="8">
        <f t="shared" si="39"/>
        <v>5.9029999999999996</v>
      </c>
      <c r="L250" s="8">
        <f t="shared" si="40"/>
        <v>0.27631428571428529</v>
      </c>
      <c r="M250" s="16">
        <f t="shared" si="41"/>
        <v>5903</v>
      </c>
      <c r="N250" s="16">
        <f t="shared" si="42"/>
        <v>276.31428571428529</v>
      </c>
      <c r="O250" s="8">
        <f>VLOOKUP(C250,SeasonalCycle_PivTab!$B$22:$C$33,2,FALSE)</f>
        <v>5.6266857142857143</v>
      </c>
    </row>
    <row r="251" spans="2:15">
      <c r="B251">
        <v>1998</v>
      </c>
      <c r="C251">
        <v>3</v>
      </c>
      <c r="D251">
        <v>5.649</v>
      </c>
      <c r="E251">
        <f t="shared" si="33"/>
        <v>1998.2083333333333</v>
      </c>
      <c r="F251" s="9">
        <f t="shared" si="34"/>
        <v>35886</v>
      </c>
      <c r="G251" s="9">
        <f t="shared" si="35"/>
        <v>35855</v>
      </c>
      <c r="H251" s="9">
        <f t="shared" si="36"/>
        <v>31</v>
      </c>
      <c r="I251" s="9">
        <f t="shared" si="37"/>
        <v>15.5</v>
      </c>
      <c r="J251" s="9">
        <f t="shared" si="38"/>
        <v>35870.5</v>
      </c>
      <c r="K251" s="8">
        <f t="shared" si="39"/>
        <v>5.649</v>
      </c>
      <c r="L251" s="8">
        <f t="shared" si="40"/>
        <v>8.382352941176574E-2</v>
      </c>
      <c r="M251" s="16">
        <f t="shared" si="41"/>
        <v>5649</v>
      </c>
      <c r="N251" s="16">
        <f t="shared" si="42"/>
        <v>83.823529411765747</v>
      </c>
      <c r="O251" s="8">
        <f>VLOOKUP(C251,SeasonalCycle_PivTab!$B$22:$C$33,2,FALSE)</f>
        <v>5.5651764705882343</v>
      </c>
    </row>
    <row r="252" spans="2:15">
      <c r="B252">
        <v>1998</v>
      </c>
      <c r="C252">
        <v>4</v>
      </c>
      <c r="D252">
        <v>5.5629999999999997</v>
      </c>
      <c r="E252">
        <f t="shared" si="33"/>
        <v>1998.2916666666667</v>
      </c>
      <c r="F252" s="9">
        <f t="shared" si="34"/>
        <v>35916</v>
      </c>
      <c r="G252" s="9">
        <f t="shared" si="35"/>
        <v>35886</v>
      </c>
      <c r="H252" s="9">
        <f t="shared" si="36"/>
        <v>30</v>
      </c>
      <c r="I252" s="9">
        <f t="shared" si="37"/>
        <v>15</v>
      </c>
      <c r="J252" s="9">
        <f t="shared" si="38"/>
        <v>35901</v>
      </c>
      <c r="K252" s="8">
        <f t="shared" si="39"/>
        <v>5.5629999999999997</v>
      </c>
      <c r="L252" s="8">
        <f t="shared" si="40"/>
        <v>6.3685714285713679E-2</v>
      </c>
      <c r="M252" s="16">
        <f t="shared" si="41"/>
        <v>5563</v>
      </c>
      <c r="N252" s="16">
        <f t="shared" si="42"/>
        <v>63.685714285713679</v>
      </c>
      <c r="O252" s="8">
        <f>VLOOKUP(C252,SeasonalCycle_PivTab!$B$22:$C$33,2,FALSE)</f>
        <v>5.499314285714286</v>
      </c>
    </row>
    <row r="253" spans="2:15">
      <c r="B253">
        <v>1998</v>
      </c>
      <c r="C253">
        <v>5</v>
      </c>
      <c r="D253">
        <v>5.5949999999999998</v>
      </c>
      <c r="E253">
        <f t="shared" si="33"/>
        <v>1998.375</v>
      </c>
      <c r="F253" s="9">
        <f t="shared" si="34"/>
        <v>35947</v>
      </c>
      <c r="G253" s="9">
        <f t="shared" si="35"/>
        <v>35916</v>
      </c>
      <c r="H253" s="9">
        <f t="shared" si="36"/>
        <v>31</v>
      </c>
      <c r="I253" s="9">
        <f t="shared" si="37"/>
        <v>15.5</v>
      </c>
      <c r="J253" s="9">
        <f t="shared" si="38"/>
        <v>35931.5</v>
      </c>
      <c r="K253" s="8">
        <f t="shared" si="39"/>
        <v>5.5949999999999998</v>
      </c>
      <c r="L253" s="8">
        <f t="shared" si="40"/>
        <v>0.11097222222222225</v>
      </c>
      <c r="M253" s="16">
        <f t="shared" si="41"/>
        <v>5595</v>
      </c>
      <c r="N253" s="16">
        <f t="shared" si="42"/>
        <v>110.97222222222226</v>
      </c>
      <c r="O253" s="8">
        <f>VLOOKUP(C253,SeasonalCycle_PivTab!$B$22:$C$33,2,FALSE)</f>
        <v>5.4840277777777775</v>
      </c>
    </row>
    <row r="254" spans="2:15">
      <c r="B254">
        <v>1998</v>
      </c>
      <c r="C254">
        <v>6</v>
      </c>
      <c r="D254">
        <v>5.577</v>
      </c>
      <c r="E254">
        <f t="shared" si="33"/>
        <v>1998.4583333333333</v>
      </c>
      <c r="F254" s="9">
        <f t="shared" si="34"/>
        <v>35977</v>
      </c>
      <c r="G254" s="9">
        <f t="shared" si="35"/>
        <v>35947</v>
      </c>
      <c r="H254" s="9">
        <f t="shared" si="36"/>
        <v>30</v>
      </c>
      <c r="I254" s="9">
        <f t="shared" si="37"/>
        <v>15</v>
      </c>
      <c r="J254" s="9">
        <f t="shared" si="38"/>
        <v>35962</v>
      </c>
      <c r="K254" s="8">
        <f t="shared" si="39"/>
        <v>5.577</v>
      </c>
      <c r="L254" s="8">
        <f t="shared" si="40"/>
        <v>7.4833333333334195E-2</v>
      </c>
      <c r="M254" s="16">
        <f t="shared" si="41"/>
        <v>5577</v>
      </c>
      <c r="N254" s="16">
        <f t="shared" si="42"/>
        <v>74.833333333334195</v>
      </c>
      <c r="O254" s="8">
        <f>VLOOKUP(C254,SeasonalCycle_PivTab!$B$22:$C$33,2,FALSE)</f>
        <v>5.5021666666666658</v>
      </c>
    </row>
    <row r="255" spans="2:15">
      <c r="B255">
        <v>1998</v>
      </c>
      <c r="C255">
        <v>7</v>
      </c>
      <c r="D255">
        <v>5.5650000000000004</v>
      </c>
      <c r="E255">
        <f t="shared" si="33"/>
        <v>1998.5416666666667</v>
      </c>
      <c r="F255" s="9">
        <f t="shared" si="34"/>
        <v>36008</v>
      </c>
      <c r="G255" s="9">
        <f t="shared" si="35"/>
        <v>35977</v>
      </c>
      <c r="H255" s="9">
        <f t="shared" si="36"/>
        <v>31</v>
      </c>
      <c r="I255" s="9">
        <f t="shared" si="37"/>
        <v>15.5</v>
      </c>
      <c r="J255" s="9">
        <f t="shared" si="38"/>
        <v>35992.5</v>
      </c>
      <c r="K255" s="8">
        <f t="shared" si="39"/>
        <v>5.5650000000000004</v>
      </c>
      <c r="L255" s="8">
        <f t="shared" si="40"/>
        <v>1.6111111111110965E-2</v>
      </c>
      <c r="M255" s="16">
        <f t="shared" si="41"/>
        <v>5565</v>
      </c>
      <c r="N255" s="16">
        <f t="shared" si="42"/>
        <v>16.111111111110965</v>
      </c>
      <c r="O255" s="8">
        <f>VLOOKUP(C255,SeasonalCycle_PivTab!$B$22:$C$33,2,FALSE)</f>
        <v>5.5488888888888894</v>
      </c>
    </row>
    <row r="256" spans="2:15">
      <c r="B256">
        <v>1998</v>
      </c>
      <c r="C256">
        <v>8</v>
      </c>
      <c r="D256">
        <v>5.5819999999999999</v>
      </c>
      <c r="E256">
        <f t="shared" si="33"/>
        <v>1998.625</v>
      </c>
      <c r="F256" s="9">
        <f t="shared" si="34"/>
        <v>36039</v>
      </c>
      <c r="G256" s="9">
        <f t="shared" si="35"/>
        <v>36008</v>
      </c>
      <c r="H256" s="9">
        <f t="shared" si="36"/>
        <v>31</v>
      </c>
      <c r="I256" s="9">
        <f t="shared" si="37"/>
        <v>15.5</v>
      </c>
      <c r="J256" s="9">
        <f t="shared" si="38"/>
        <v>36023.5</v>
      </c>
      <c r="K256" s="8">
        <f t="shared" si="39"/>
        <v>5.5819999999999999</v>
      </c>
      <c r="L256" s="8">
        <f t="shared" si="40"/>
        <v>4.8333333333321349E-3</v>
      </c>
      <c r="M256" s="16">
        <f t="shared" si="41"/>
        <v>5582</v>
      </c>
      <c r="N256" s="16">
        <f t="shared" si="42"/>
        <v>4.8333333333321349</v>
      </c>
      <c r="O256" s="8">
        <f>VLOOKUP(C256,SeasonalCycle_PivTab!$B$22:$C$33,2,FALSE)</f>
        <v>5.5771666666666677</v>
      </c>
    </row>
    <row r="257" spans="1:15">
      <c r="B257">
        <v>1998</v>
      </c>
      <c r="C257">
        <v>9</v>
      </c>
      <c r="D257">
        <v>5.6269999999999998</v>
      </c>
      <c r="E257">
        <f t="shared" si="33"/>
        <v>1998.7083333333333</v>
      </c>
      <c r="F257" s="9">
        <f t="shared" si="34"/>
        <v>36069</v>
      </c>
      <c r="G257" s="9">
        <f t="shared" si="35"/>
        <v>36039</v>
      </c>
      <c r="H257" s="9">
        <f t="shared" si="36"/>
        <v>30</v>
      </c>
      <c r="I257" s="9">
        <f t="shared" si="37"/>
        <v>15</v>
      </c>
      <c r="J257" s="9">
        <f t="shared" si="38"/>
        <v>36054</v>
      </c>
      <c r="K257" s="8">
        <f t="shared" si="39"/>
        <v>5.6269999999999998</v>
      </c>
      <c r="L257" s="8">
        <f t="shared" si="40"/>
        <v>2.7459459459456603E-2</v>
      </c>
      <c r="M257" s="16">
        <f t="shared" si="41"/>
        <v>5627</v>
      </c>
      <c r="N257" s="16">
        <f t="shared" si="42"/>
        <v>27.459459459456603</v>
      </c>
      <c r="O257" s="8">
        <f>VLOOKUP(C257,SeasonalCycle_PivTab!$B$22:$C$33,2,FALSE)</f>
        <v>5.5995405405405432</v>
      </c>
    </row>
    <row r="258" spans="1:15">
      <c r="B258">
        <v>1998</v>
      </c>
      <c r="C258">
        <v>10</v>
      </c>
      <c r="D258">
        <v>5.556</v>
      </c>
      <c r="E258">
        <f t="shared" si="33"/>
        <v>1998.7916666666667</v>
      </c>
      <c r="F258" s="9">
        <f t="shared" si="34"/>
        <v>36100</v>
      </c>
      <c r="G258" s="9">
        <f t="shared" si="35"/>
        <v>36069</v>
      </c>
      <c r="H258" s="9">
        <f t="shared" si="36"/>
        <v>31</v>
      </c>
      <c r="I258" s="9">
        <f t="shared" si="37"/>
        <v>15.5</v>
      </c>
      <c r="J258" s="9">
        <f t="shared" si="38"/>
        <v>36084.5</v>
      </c>
      <c r="K258" s="8">
        <f t="shared" si="39"/>
        <v>5.556</v>
      </c>
      <c r="L258" s="8">
        <f t="shared" si="40"/>
        <v>-3.3805555555557198E-2</v>
      </c>
      <c r="M258" s="16">
        <f t="shared" si="41"/>
        <v>5556</v>
      </c>
      <c r="N258" s="16">
        <f t="shared" si="42"/>
        <v>-33.805555555557198</v>
      </c>
      <c r="O258" s="8">
        <f>VLOOKUP(C258,SeasonalCycle_PivTab!$B$22:$C$33,2,FALSE)</f>
        <v>5.5898055555555572</v>
      </c>
    </row>
    <row r="259" spans="1:15">
      <c r="B259">
        <v>1998</v>
      </c>
      <c r="C259">
        <v>11</v>
      </c>
      <c r="D259">
        <v>5.6449999999999996</v>
      </c>
      <c r="E259">
        <f t="shared" si="33"/>
        <v>1998.875</v>
      </c>
      <c r="F259" s="9">
        <f t="shared" si="34"/>
        <v>36130</v>
      </c>
      <c r="G259" s="9">
        <f t="shared" si="35"/>
        <v>36100</v>
      </c>
      <c r="H259" s="9">
        <f t="shared" si="36"/>
        <v>30</v>
      </c>
      <c r="I259" s="9">
        <f t="shared" si="37"/>
        <v>15</v>
      </c>
      <c r="J259" s="9">
        <f t="shared" si="38"/>
        <v>36115</v>
      </c>
      <c r="K259" s="8">
        <f t="shared" si="39"/>
        <v>5.6449999999999996</v>
      </c>
      <c r="L259" s="8">
        <f t="shared" si="40"/>
        <v>4.1888888888889753E-2</v>
      </c>
      <c r="M259" s="16">
        <f t="shared" si="41"/>
        <v>5645</v>
      </c>
      <c r="N259" s="16">
        <f t="shared" si="42"/>
        <v>41.888888888889753</v>
      </c>
      <c r="O259" s="8">
        <f>VLOOKUP(C259,SeasonalCycle_PivTab!$B$22:$C$33,2,FALSE)</f>
        <v>5.6031111111111098</v>
      </c>
    </row>
    <row r="260" spans="1:15">
      <c r="B260">
        <v>1998</v>
      </c>
      <c r="C260">
        <v>12</v>
      </c>
      <c r="D260">
        <v>5.5019999999999998</v>
      </c>
      <c r="E260">
        <f t="shared" si="33"/>
        <v>1998.9583333333333</v>
      </c>
      <c r="F260" s="9">
        <f t="shared" si="34"/>
        <v>36161</v>
      </c>
      <c r="G260" s="9">
        <f t="shared" si="35"/>
        <v>36130</v>
      </c>
      <c r="H260" s="9">
        <f t="shared" si="36"/>
        <v>31</v>
      </c>
      <c r="I260" s="9">
        <f t="shared" si="37"/>
        <v>15.5</v>
      </c>
      <c r="J260" s="9">
        <f t="shared" si="38"/>
        <v>36145.5</v>
      </c>
      <c r="K260" s="8">
        <f t="shared" si="39"/>
        <v>5.5019999999999998</v>
      </c>
      <c r="L260" s="8">
        <f t="shared" si="40"/>
        <v>-0.13213513513513586</v>
      </c>
      <c r="M260" s="16">
        <f t="shared" si="41"/>
        <v>5502</v>
      </c>
      <c r="N260" s="16">
        <f t="shared" si="42"/>
        <v>-132.13513513513587</v>
      </c>
      <c r="O260" s="8">
        <f>VLOOKUP(C260,SeasonalCycle_PivTab!$B$22:$C$33,2,FALSE)</f>
        <v>5.6341351351351356</v>
      </c>
    </row>
    <row r="261" spans="1:15">
      <c r="B261">
        <v>1999</v>
      </c>
      <c r="C261">
        <v>1</v>
      </c>
      <c r="D261">
        <v>5.569</v>
      </c>
      <c r="E261">
        <f t="shared" si="33"/>
        <v>1999.0416666666667</v>
      </c>
      <c r="F261" s="9">
        <f t="shared" si="34"/>
        <v>36192</v>
      </c>
      <c r="G261" s="9">
        <f t="shared" si="35"/>
        <v>36161</v>
      </c>
      <c r="H261" s="9">
        <f t="shared" si="36"/>
        <v>31</v>
      </c>
      <c r="I261" s="9">
        <f t="shared" si="37"/>
        <v>15.5</v>
      </c>
      <c r="J261" s="9">
        <f t="shared" si="38"/>
        <v>36176.5</v>
      </c>
      <c r="K261" s="8">
        <f t="shared" si="39"/>
        <v>5.569</v>
      </c>
      <c r="L261" s="8">
        <f t="shared" si="40"/>
        <v>-7.2485714285713598E-2</v>
      </c>
      <c r="M261" s="16">
        <f t="shared" si="41"/>
        <v>5569</v>
      </c>
      <c r="N261" s="16">
        <f t="shared" si="42"/>
        <v>-72.485714285713598</v>
      </c>
      <c r="O261" s="8">
        <f>VLOOKUP(C261,SeasonalCycle_PivTab!$B$22:$C$33,2,FALSE)</f>
        <v>5.6414857142857135</v>
      </c>
    </row>
    <row r="262" spans="1:15">
      <c r="B262">
        <v>1999</v>
      </c>
      <c r="C262">
        <v>2</v>
      </c>
      <c r="D262">
        <v>5.6059999999999999</v>
      </c>
      <c r="E262">
        <f t="shared" si="33"/>
        <v>1999.125</v>
      </c>
      <c r="F262" s="9">
        <f t="shared" si="34"/>
        <v>36220</v>
      </c>
      <c r="G262" s="9">
        <f t="shared" si="35"/>
        <v>36192</v>
      </c>
      <c r="H262" s="9">
        <f t="shared" si="36"/>
        <v>28</v>
      </c>
      <c r="I262" s="9">
        <f t="shared" si="37"/>
        <v>14</v>
      </c>
      <c r="J262" s="9">
        <f t="shared" si="38"/>
        <v>36206</v>
      </c>
      <c r="K262" s="8">
        <f t="shared" si="39"/>
        <v>5.6059999999999999</v>
      </c>
      <c r="L262" s="8">
        <f t="shared" si="40"/>
        <v>-2.0685714285714418E-2</v>
      </c>
      <c r="M262" s="16">
        <f t="shared" si="41"/>
        <v>5606</v>
      </c>
      <c r="N262" s="16">
        <f t="shared" si="42"/>
        <v>-20.685714285714418</v>
      </c>
      <c r="O262" s="8">
        <f>VLOOKUP(C262,SeasonalCycle_PivTab!$B$22:$C$33,2,FALSE)</f>
        <v>5.6266857142857143</v>
      </c>
    </row>
    <row r="263" spans="1:15">
      <c r="B263">
        <v>1999</v>
      </c>
      <c r="C263">
        <v>3</v>
      </c>
      <c r="D263">
        <v>5.6070000000000002</v>
      </c>
      <c r="E263">
        <f t="shared" si="33"/>
        <v>1999.2083333333333</v>
      </c>
      <c r="F263" s="9">
        <f t="shared" si="34"/>
        <v>36251</v>
      </c>
      <c r="G263" s="9">
        <f t="shared" si="35"/>
        <v>36220</v>
      </c>
      <c r="H263" s="9">
        <f t="shared" si="36"/>
        <v>31</v>
      </c>
      <c r="I263" s="9">
        <f t="shared" si="37"/>
        <v>15.5</v>
      </c>
      <c r="J263" s="9">
        <f t="shared" si="38"/>
        <v>36235.5</v>
      </c>
      <c r="K263" s="8">
        <f t="shared" si="39"/>
        <v>5.6070000000000002</v>
      </c>
      <c r="L263" s="8">
        <f t="shared" si="40"/>
        <v>4.1823529411765925E-2</v>
      </c>
      <c r="M263" s="16">
        <f t="shared" si="41"/>
        <v>5607</v>
      </c>
      <c r="N263" s="16">
        <f t="shared" si="42"/>
        <v>41.823529411765925</v>
      </c>
      <c r="O263" s="8">
        <f>VLOOKUP(C263,SeasonalCycle_PivTab!$B$22:$C$33,2,FALSE)</f>
        <v>5.5651764705882343</v>
      </c>
    </row>
    <row r="264" spans="1:15">
      <c r="B264">
        <v>1999</v>
      </c>
      <c r="C264">
        <v>4</v>
      </c>
      <c r="D264">
        <v>5.4470000000000001</v>
      </c>
      <c r="E264">
        <f t="shared" si="33"/>
        <v>1999.2916666666667</v>
      </c>
      <c r="F264" s="9">
        <f t="shared" si="34"/>
        <v>36281</v>
      </c>
      <c r="G264" s="9">
        <f t="shared" si="35"/>
        <v>36251</v>
      </c>
      <c r="H264" s="9">
        <f t="shared" si="36"/>
        <v>30</v>
      </c>
      <c r="I264" s="9">
        <f t="shared" si="37"/>
        <v>15</v>
      </c>
      <c r="J264" s="9">
        <f t="shared" si="38"/>
        <v>36266</v>
      </c>
      <c r="K264" s="8">
        <f t="shared" si="39"/>
        <v>5.4470000000000001</v>
      </c>
      <c r="L264" s="8">
        <f t="shared" si="40"/>
        <v>-5.231428571428598E-2</v>
      </c>
      <c r="M264" s="16">
        <f t="shared" si="41"/>
        <v>5447</v>
      </c>
      <c r="N264" s="16">
        <f t="shared" si="42"/>
        <v>-52.31428571428598</v>
      </c>
      <c r="O264" s="8">
        <f>VLOOKUP(C264,SeasonalCycle_PivTab!$B$22:$C$33,2,FALSE)</f>
        <v>5.499314285714286</v>
      </c>
    </row>
    <row r="265" spans="1:15">
      <c r="B265">
        <v>1999</v>
      </c>
      <c r="C265">
        <v>5</v>
      </c>
      <c r="D265">
        <v>5.4249999999999998</v>
      </c>
      <c r="E265">
        <f t="shared" si="33"/>
        <v>1999.375</v>
      </c>
      <c r="F265" s="9">
        <f t="shared" si="34"/>
        <v>36312</v>
      </c>
      <c r="G265" s="9">
        <f t="shared" si="35"/>
        <v>36281</v>
      </c>
      <c r="H265" s="9">
        <f t="shared" si="36"/>
        <v>31</v>
      </c>
      <c r="I265" s="9">
        <f t="shared" si="37"/>
        <v>15.5</v>
      </c>
      <c r="J265" s="9">
        <f t="shared" si="38"/>
        <v>36296.5</v>
      </c>
      <c r="K265" s="8">
        <f t="shared" si="39"/>
        <v>5.4249999999999998</v>
      </c>
      <c r="L265" s="8">
        <f t="shared" si="40"/>
        <v>-5.9027777777777679E-2</v>
      </c>
      <c r="M265" s="16">
        <f t="shared" si="41"/>
        <v>5425</v>
      </c>
      <c r="N265" s="16">
        <f t="shared" si="42"/>
        <v>-59.027777777777679</v>
      </c>
      <c r="O265" s="8">
        <f>VLOOKUP(C265,SeasonalCycle_PivTab!$B$22:$C$33,2,FALSE)</f>
        <v>5.4840277777777775</v>
      </c>
    </row>
    <row r="266" spans="1:15">
      <c r="B266">
        <v>1999</v>
      </c>
      <c r="C266">
        <v>6</v>
      </c>
      <c r="D266">
        <v>5.4740000000000002</v>
      </c>
      <c r="E266">
        <f t="shared" si="33"/>
        <v>1999.4583333333333</v>
      </c>
      <c r="F266" s="9">
        <f t="shared" si="34"/>
        <v>36342</v>
      </c>
      <c r="G266" s="9">
        <f t="shared" si="35"/>
        <v>36312</v>
      </c>
      <c r="H266" s="9">
        <f t="shared" si="36"/>
        <v>30</v>
      </c>
      <c r="I266" s="9">
        <f t="shared" si="37"/>
        <v>15</v>
      </c>
      <c r="J266" s="9">
        <f t="shared" si="38"/>
        <v>36327</v>
      </c>
      <c r="K266" s="8">
        <f t="shared" si="39"/>
        <v>5.4740000000000002</v>
      </c>
      <c r="L266" s="8">
        <f t="shared" si="40"/>
        <v>-2.8166666666665563E-2</v>
      </c>
      <c r="M266" s="16">
        <f t="shared" si="41"/>
        <v>5474</v>
      </c>
      <c r="N266" s="16">
        <f t="shared" si="42"/>
        <v>-28.166666666665563</v>
      </c>
      <c r="O266" s="8">
        <f>VLOOKUP(C266,SeasonalCycle_PivTab!$B$22:$C$33,2,FALSE)</f>
        <v>5.5021666666666658</v>
      </c>
    </row>
    <row r="267" spans="1:15">
      <c r="A267" s="8"/>
      <c r="B267">
        <v>1999</v>
      </c>
      <c r="C267">
        <v>7</v>
      </c>
      <c r="D267">
        <v>5.5270000000000001</v>
      </c>
      <c r="E267">
        <f t="shared" si="33"/>
        <v>1999.5416666666667</v>
      </c>
      <c r="F267" s="9">
        <f t="shared" si="34"/>
        <v>36373</v>
      </c>
      <c r="G267" s="9">
        <f t="shared" si="35"/>
        <v>36342</v>
      </c>
      <c r="H267" s="9">
        <f t="shared" si="36"/>
        <v>31</v>
      </c>
      <c r="I267" s="9">
        <f t="shared" si="37"/>
        <v>15.5</v>
      </c>
      <c r="J267" s="9">
        <f t="shared" si="38"/>
        <v>36357.5</v>
      </c>
      <c r="K267" s="8">
        <f t="shared" si="39"/>
        <v>5.5270000000000001</v>
      </c>
      <c r="L267" s="8">
        <f t="shared" si="40"/>
        <v>-2.1888888888889291E-2</v>
      </c>
      <c r="M267" s="16">
        <f t="shared" si="41"/>
        <v>5527</v>
      </c>
      <c r="N267" s="16">
        <f t="shared" si="42"/>
        <v>-21.888888888889291</v>
      </c>
      <c r="O267" s="8">
        <f>VLOOKUP(C267,SeasonalCycle_PivTab!$B$22:$C$33,2,FALSE)</f>
        <v>5.5488888888888894</v>
      </c>
    </row>
    <row r="268" spans="1:15">
      <c r="A268" s="8"/>
      <c r="B268">
        <v>1999</v>
      </c>
      <c r="C268">
        <v>8</v>
      </c>
      <c r="D268">
        <v>5.5570000000000004</v>
      </c>
      <c r="E268">
        <f t="shared" ref="E268:E331" si="43">B268+(C268-$E$6)/12</f>
        <v>1999.625</v>
      </c>
      <c r="F268" s="9">
        <f t="shared" ref="F268:F331" si="44">DATE(B268,C268+1,1)</f>
        <v>36404</v>
      </c>
      <c r="G268" s="9">
        <f t="shared" ref="G268:G331" si="45">DATE(B268,C268,1)</f>
        <v>36373</v>
      </c>
      <c r="H268" s="9">
        <f t="shared" ref="H268:H331" si="46">F268-G268</f>
        <v>31</v>
      </c>
      <c r="I268" s="9">
        <f t="shared" ref="I268:I331" si="47">H268/2</f>
        <v>15.5</v>
      </c>
      <c r="J268" s="9">
        <f t="shared" ref="J268:J331" si="48">G268+I268</f>
        <v>36388.5</v>
      </c>
      <c r="K268" s="8">
        <f t="shared" ref="K268:K331" si="49">D268</f>
        <v>5.5570000000000004</v>
      </c>
      <c r="L268" s="8">
        <f t="shared" ref="L268:L331" si="50">K268-$O268</f>
        <v>-2.0166666666667332E-2</v>
      </c>
      <c r="M268" s="16">
        <f t="shared" ref="M268:M331" si="51">K268*1000</f>
        <v>5557</v>
      </c>
      <c r="N268" s="16">
        <f t="shared" ref="N268:N331" si="52">L268*1000</f>
        <v>-20.166666666667332</v>
      </c>
      <c r="O268" s="8">
        <f>VLOOKUP(C268,SeasonalCycle_PivTab!$B$22:$C$33,2,FALSE)</f>
        <v>5.5771666666666677</v>
      </c>
    </row>
    <row r="269" spans="1:15">
      <c r="A269" s="8"/>
      <c r="B269">
        <v>1999</v>
      </c>
      <c r="C269">
        <v>9</v>
      </c>
      <c r="D269">
        <v>5.585</v>
      </c>
      <c r="E269">
        <f t="shared" si="43"/>
        <v>1999.7083333333333</v>
      </c>
      <c r="F269" s="9">
        <f t="shared" si="44"/>
        <v>36434</v>
      </c>
      <c r="G269" s="9">
        <f t="shared" si="45"/>
        <v>36404</v>
      </c>
      <c r="H269" s="9">
        <f t="shared" si="46"/>
        <v>30</v>
      </c>
      <c r="I269" s="9">
        <f t="shared" si="47"/>
        <v>15</v>
      </c>
      <c r="J269" s="9">
        <f t="shared" si="48"/>
        <v>36419</v>
      </c>
      <c r="K269" s="8">
        <f t="shared" si="49"/>
        <v>5.585</v>
      </c>
      <c r="L269" s="8">
        <f t="shared" si="50"/>
        <v>-1.4540540540543212E-2</v>
      </c>
      <c r="M269" s="16">
        <f t="shared" si="51"/>
        <v>5585</v>
      </c>
      <c r="N269" s="16">
        <f t="shared" si="52"/>
        <v>-14.540540540543212</v>
      </c>
      <c r="O269" s="8">
        <f>VLOOKUP(C269,SeasonalCycle_PivTab!$B$22:$C$33,2,FALSE)</f>
        <v>5.5995405405405432</v>
      </c>
    </row>
    <row r="270" spans="1:15">
      <c r="A270" s="8"/>
      <c r="B270">
        <v>1999</v>
      </c>
      <c r="C270">
        <v>10</v>
      </c>
      <c r="D270">
        <v>5.5449999999999999</v>
      </c>
      <c r="E270">
        <f t="shared" si="43"/>
        <v>1999.7916666666667</v>
      </c>
      <c r="F270" s="9">
        <f t="shared" si="44"/>
        <v>36465</v>
      </c>
      <c r="G270" s="9">
        <f t="shared" si="45"/>
        <v>36434</v>
      </c>
      <c r="H270" s="9">
        <f t="shared" si="46"/>
        <v>31</v>
      </c>
      <c r="I270" s="9">
        <f t="shared" si="47"/>
        <v>15.5</v>
      </c>
      <c r="J270" s="9">
        <f t="shared" si="48"/>
        <v>36449.5</v>
      </c>
      <c r="K270" s="8">
        <f t="shared" si="49"/>
        <v>5.5449999999999999</v>
      </c>
      <c r="L270" s="8">
        <f t="shared" si="50"/>
        <v>-4.4805555555557319E-2</v>
      </c>
      <c r="M270" s="16">
        <f t="shared" si="51"/>
        <v>5545</v>
      </c>
      <c r="N270" s="16">
        <f t="shared" si="52"/>
        <v>-44.805555555557319</v>
      </c>
      <c r="O270" s="8">
        <f>VLOOKUP(C270,SeasonalCycle_PivTab!$B$22:$C$33,2,FALSE)</f>
        <v>5.5898055555555572</v>
      </c>
    </row>
    <row r="271" spans="1:15">
      <c r="A271" s="8"/>
      <c r="B271">
        <v>1999</v>
      </c>
      <c r="C271">
        <v>11</v>
      </c>
      <c r="D271">
        <v>5.6150000000000002</v>
      </c>
      <c r="E271">
        <f t="shared" si="43"/>
        <v>1999.875</v>
      </c>
      <c r="F271" s="9">
        <f t="shared" si="44"/>
        <v>36495</v>
      </c>
      <c r="G271" s="9">
        <f t="shared" si="45"/>
        <v>36465</v>
      </c>
      <c r="H271" s="9">
        <f t="shared" si="46"/>
        <v>30</v>
      </c>
      <c r="I271" s="9">
        <f t="shared" si="47"/>
        <v>15</v>
      </c>
      <c r="J271" s="9">
        <f t="shared" si="48"/>
        <v>36480</v>
      </c>
      <c r="K271" s="8">
        <f t="shared" si="49"/>
        <v>5.6150000000000002</v>
      </c>
      <c r="L271" s="8">
        <f t="shared" si="50"/>
        <v>1.1888888888890392E-2</v>
      </c>
      <c r="M271" s="16">
        <f t="shared" si="51"/>
        <v>5615</v>
      </c>
      <c r="N271" s="16">
        <f t="shared" si="52"/>
        <v>11.888888888890392</v>
      </c>
      <c r="O271" s="8">
        <f>VLOOKUP(C271,SeasonalCycle_PivTab!$B$22:$C$33,2,FALSE)</f>
        <v>5.6031111111111098</v>
      </c>
    </row>
    <row r="272" spans="1:15">
      <c r="A272" s="8"/>
      <c r="B272">
        <v>1999</v>
      </c>
      <c r="C272">
        <v>12</v>
      </c>
      <c r="D272">
        <v>5.5060000000000002</v>
      </c>
      <c r="E272">
        <f t="shared" si="43"/>
        <v>1999.9583333333333</v>
      </c>
      <c r="F272" s="9">
        <f t="shared" si="44"/>
        <v>36526</v>
      </c>
      <c r="G272" s="9">
        <f t="shared" si="45"/>
        <v>36495</v>
      </c>
      <c r="H272" s="9">
        <f t="shared" si="46"/>
        <v>31</v>
      </c>
      <c r="I272" s="9">
        <f t="shared" si="47"/>
        <v>15.5</v>
      </c>
      <c r="J272" s="9">
        <f t="shared" si="48"/>
        <v>36510.5</v>
      </c>
      <c r="K272" s="8">
        <f t="shared" si="49"/>
        <v>5.5060000000000002</v>
      </c>
      <c r="L272" s="8">
        <f t="shared" si="50"/>
        <v>-0.12813513513513541</v>
      </c>
      <c r="M272" s="16">
        <f t="shared" si="51"/>
        <v>5506</v>
      </c>
      <c r="N272" s="16">
        <f t="shared" si="52"/>
        <v>-128.13513513513541</v>
      </c>
      <c r="O272" s="8">
        <f>VLOOKUP(C272,SeasonalCycle_PivTab!$B$22:$C$33,2,FALSE)</f>
        <v>5.6341351351351356</v>
      </c>
    </row>
    <row r="273" spans="1:15">
      <c r="A273" s="8"/>
      <c r="B273">
        <v>2000</v>
      </c>
      <c r="C273">
        <v>1</v>
      </c>
      <c r="D273">
        <v>5.61</v>
      </c>
      <c r="E273">
        <f t="shared" si="43"/>
        <v>2000.0416666666667</v>
      </c>
      <c r="F273" s="9">
        <f t="shared" si="44"/>
        <v>36557</v>
      </c>
      <c r="G273" s="9">
        <f t="shared" si="45"/>
        <v>36526</v>
      </c>
      <c r="H273" s="9">
        <f t="shared" si="46"/>
        <v>31</v>
      </c>
      <c r="I273" s="9">
        <f t="shared" si="47"/>
        <v>15.5</v>
      </c>
      <c r="J273" s="9">
        <f t="shared" si="48"/>
        <v>36541.5</v>
      </c>
      <c r="K273" s="8">
        <f t="shared" si="49"/>
        <v>5.61</v>
      </c>
      <c r="L273" s="8">
        <f t="shared" si="50"/>
        <v>-3.1485714285713229E-2</v>
      </c>
      <c r="M273" s="16">
        <f t="shared" si="51"/>
        <v>5610</v>
      </c>
      <c r="N273" s="16">
        <f t="shared" si="52"/>
        <v>-31.485714285713229</v>
      </c>
      <c r="O273" s="8">
        <f>VLOOKUP(C273,SeasonalCycle_PivTab!$B$22:$C$33,2,FALSE)</f>
        <v>5.6414857142857135</v>
      </c>
    </row>
    <row r="274" spans="1:15">
      <c r="A274" s="8"/>
      <c r="B274">
        <v>2000</v>
      </c>
      <c r="C274">
        <v>2</v>
      </c>
      <c r="D274">
        <v>5.7409999999999997</v>
      </c>
      <c r="E274">
        <f t="shared" si="43"/>
        <v>2000.125</v>
      </c>
      <c r="F274" s="9">
        <f t="shared" si="44"/>
        <v>36586</v>
      </c>
      <c r="G274" s="9">
        <f t="shared" si="45"/>
        <v>36557</v>
      </c>
      <c r="H274" s="9">
        <f t="shared" si="46"/>
        <v>29</v>
      </c>
      <c r="I274" s="9">
        <f t="shared" si="47"/>
        <v>14.5</v>
      </c>
      <c r="J274" s="9">
        <f t="shared" si="48"/>
        <v>36571.5</v>
      </c>
      <c r="K274" s="8">
        <f t="shared" si="49"/>
        <v>5.7409999999999997</v>
      </c>
      <c r="L274" s="8">
        <f t="shared" si="50"/>
        <v>0.11431428571428537</v>
      </c>
      <c r="M274" s="16">
        <f t="shared" si="51"/>
        <v>5741</v>
      </c>
      <c r="N274" s="16">
        <f t="shared" si="52"/>
        <v>114.31428571428538</v>
      </c>
      <c r="O274" s="8">
        <f>VLOOKUP(C274,SeasonalCycle_PivTab!$B$22:$C$33,2,FALSE)</f>
        <v>5.6266857142857143</v>
      </c>
    </row>
    <row r="275" spans="1:15">
      <c r="A275" s="8"/>
      <c r="B275">
        <v>2000</v>
      </c>
      <c r="C275">
        <v>3</v>
      </c>
      <c r="D275">
        <v>5.508</v>
      </c>
      <c r="E275">
        <f t="shared" si="43"/>
        <v>2000.2083333333333</v>
      </c>
      <c r="F275" s="9">
        <f t="shared" si="44"/>
        <v>36617</v>
      </c>
      <c r="G275" s="9">
        <f t="shared" si="45"/>
        <v>36586</v>
      </c>
      <c r="H275" s="9">
        <f t="shared" si="46"/>
        <v>31</v>
      </c>
      <c r="I275" s="9">
        <f t="shared" si="47"/>
        <v>15.5</v>
      </c>
      <c r="J275" s="9">
        <f t="shared" si="48"/>
        <v>36601.5</v>
      </c>
      <c r="K275" s="8">
        <f t="shared" si="49"/>
        <v>5.508</v>
      </c>
      <c r="L275" s="8">
        <f t="shared" si="50"/>
        <v>-5.7176470588234274E-2</v>
      </c>
      <c r="M275" s="16">
        <f t="shared" si="51"/>
        <v>5508</v>
      </c>
      <c r="N275" s="16">
        <f t="shared" si="52"/>
        <v>-57.176470588234274</v>
      </c>
      <c r="O275" s="8">
        <f>VLOOKUP(C275,SeasonalCycle_PivTab!$B$22:$C$33,2,FALSE)</f>
        <v>5.5651764705882343</v>
      </c>
    </row>
    <row r="276" spans="1:15">
      <c r="A276" s="8"/>
      <c r="B276">
        <v>2000</v>
      </c>
      <c r="C276">
        <v>4</v>
      </c>
      <c r="D276">
        <v>5.5270000000000001</v>
      </c>
      <c r="E276">
        <f t="shared" si="43"/>
        <v>2000.2916666666667</v>
      </c>
      <c r="F276" s="9">
        <f t="shared" si="44"/>
        <v>36647</v>
      </c>
      <c r="G276" s="9">
        <f t="shared" si="45"/>
        <v>36617</v>
      </c>
      <c r="H276" s="9">
        <f t="shared" si="46"/>
        <v>30</v>
      </c>
      <c r="I276" s="9">
        <f t="shared" si="47"/>
        <v>15</v>
      </c>
      <c r="J276" s="9">
        <f t="shared" si="48"/>
        <v>36632</v>
      </c>
      <c r="K276" s="8">
        <f t="shared" si="49"/>
        <v>5.5270000000000001</v>
      </c>
      <c r="L276" s="8">
        <f t="shared" si="50"/>
        <v>2.7685714285714091E-2</v>
      </c>
      <c r="M276" s="16">
        <f t="shared" si="51"/>
        <v>5527</v>
      </c>
      <c r="N276" s="16">
        <f t="shared" si="52"/>
        <v>27.685714285714091</v>
      </c>
      <c r="O276" s="8">
        <f>VLOOKUP(C276,SeasonalCycle_PivTab!$B$22:$C$33,2,FALSE)</f>
        <v>5.499314285714286</v>
      </c>
    </row>
    <row r="277" spans="1:15">
      <c r="A277" s="8"/>
      <c r="B277">
        <v>2000</v>
      </c>
      <c r="C277">
        <v>5</v>
      </c>
      <c r="D277">
        <v>5.52</v>
      </c>
      <c r="E277">
        <f t="shared" si="43"/>
        <v>2000.375</v>
      </c>
      <c r="F277" s="9">
        <f t="shared" si="44"/>
        <v>36678</v>
      </c>
      <c r="G277" s="9">
        <f t="shared" si="45"/>
        <v>36647</v>
      </c>
      <c r="H277" s="9">
        <f t="shared" si="46"/>
        <v>31</v>
      </c>
      <c r="I277" s="9">
        <f t="shared" si="47"/>
        <v>15.5</v>
      </c>
      <c r="J277" s="9">
        <f t="shared" si="48"/>
        <v>36662.5</v>
      </c>
      <c r="K277" s="8">
        <f t="shared" si="49"/>
        <v>5.52</v>
      </c>
      <c r="L277" s="8">
        <f t="shared" si="50"/>
        <v>3.5972222222222072E-2</v>
      </c>
      <c r="M277" s="16">
        <f t="shared" si="51"/>
        <v>5520</v>
      </c>
      <c r="N277" s="16">
        <f t="shared" si="52"/>
        <v>35.972222222222072</v>
      </c>
      <c r="O277" s="8">
        <f>VLOOKUP(C277,SeasonalCycle_PivTab!$B$22:$C$33,2,FALSE)</f>
        <v>5.4840277777777775</v>
      </c>
    </row>
    <row r="278" spans="1:15">
      <c r="A278" s="8"/>
      <c r="B278">
        <v>2000</v>
      </c>
      <c r="C278">
        <v>6</v>
      </c>
      <c r="D278">
        <v>5.569</v>
      </c>
      <c r="E278">
        <f t="shared" si="43"/>
        <v>2000.4583333333333</v>
      </c>
      <c r="F278" s="9">
        <f t="shared" si="44"/>
        <v>36708</v>
      </c>
      <c r="G278" s="9">
        <f t="shared" si="45"/>
        <v>36678</v>
      </c>
      <c r="H278" s="9">
        <f t="shared" si="46"/>
        <v>30</v>
      </c>
      <c r="I278" s="9">
        <f t="shared" si="47"/>
        <v>15</v>
      </c>
      <c r="J278" s="9">
        <f t="shared" si="48"/>
        <v>36693</v>
      </c>
      <c r="K278" s="8">
        <f t="shared" si="49"/>
        <v>5.569</v>
      </c>
      <c r="L278" s="8">
        <f t="shared" si="50"/>
        <v>6.6833333333334188E-2</v>
      </c>
      <c r="M278" s="16">
        <f t="shared" si="51"/>
        <v>5569</v>
      </c>
      <c r="N278" s="16">
        <f t="shared" si="52"/>
        <v>66.833333333334195</v>
      </c>
      <c r="O278" s="8">
        <f>VLOOKUP(C278,SeasonalCycle_PivTab!$B$22:$C$33,2,FALSE)</f>
        <v>5.5021666666666658</v>
      </c>
    </row>
    <row r="279" spans="1:15">
      <c r="A279" s="8"/>
      <c r="B279">
        <v>2000</v>
      </c>
      <c r="C279">
        <v>7</v>
      </c>
      <c r="D279">
        <v>5.5529999999999999</v>
      </c>
      <c r="E279">
        <f t="shared" si="43"/>
        <v>2000.5416666666667</v>
      </c>
      <c r="F279" s="9">
        <f t="shared" si="44"/>
        <v>36739</v>
      </c>
      <c r="G279" s="9">
        <f t="shared" si="45"/>
        <v>36708</v>
      </c>
      <c r="H279" s="9">
        <f t="shared" si="46"/>
        <v>31</v>
      </c>
      <c r="I279" s="9">
        <f t="shared" si="47"/>
        <v>15.5</v>
      </c>
      <c r="J279" s="9">
        <f t="shared" si="48"/>
        <v>36723.5</v>
      </c>
      <c r="K279" s="8">
        <f t="shared" si="49"/>
        <v>5.5529999999999999</v>
      </c>
      <c r="L279" s="8">
        <f t="shared" si="50"/>
        <v>4.1111111111105103E-3</v>
      </c>
      <c r="M279" s="16">
        <f t="shared" si="51"/>
        <v>5553</v>
      </c>
      <c r="N279" s="16">
        <f t="shared" si="52"/>
        <v>4.1111111111105103</v>
      </c>
      <c r="O279" s="8">
        <f>VLOOKUP(C279,SeasonalCycle_PivTab!$B$22:$C$33,2,FALSE)</f>
        <v>5.5488888888888894</v>
      </c>
    </row>
    <row r="280" spans="1:15">
      <c r="A280" s="8"/>
      <c r="B280">
        <v>2000</v>
      </c>
      <c r="C280">
        <v>8</v>
      </c>
      <c r="D280">
        <v>5.5570000000000004</v>
      </c>
      <c r="E280">
        <f t="shared" si="43"/>
        <v>2000.625</v>
      </c>
      <c r="F280" s="9">
        <f t="shared" si="44"/>
        <v>36770</v>
      </c>
      <c r="G280" s="9">
        <f t="shared" si="45"/>
        <v>36739</v>
      </c>
      <c r="H280" s="9">
        <f t="shared" si="46"/>
        <v>31</v>
      </c>
      <c r="I280" s="9">
        <f t="shared" si="47"/>
        <v>15.5</v>
      </c>
      <c r="J280" s="9">
        <f t="shared" si="48"/>
        <v>36754.5</v>
      </c>
      <c r="K280" s="8">
        <f t="shared" si="49"/>
        <v>5.5570000000000004</v>
      </c>
      <c r="L280" s="8">
        <f t="shared" si="50"/>
        <v>-2.0166666666667332E-2</v>
      </c>
      <c r="M280" s="16">
        <f t="shared" si="51"/>
        <v>5557</v>
      </c>
      <c r="N280" s="16">
        <f t="shared" si="52"/>
        <v>-20.166666666667332</v>
      </c>
      <c r="O280" s="8">
        <f>VLOOKUP(C280,SeasonalCycle_PivTab!$B$22:$C$33,2,FALSE)</f>
        <v>5.5771666666666677</v>
      </c>
    </row>
    <row r="281" spans="1:15">
      <c r="A281" s="8"/>
      <c r="B281">
        <v>2000</v>
      </c>
      <c r="C281">
        <v>9</v>
      </c>
      <c r="D281">
        <v>5.609</v>
      </c>
      <c r="E281">
        <f t="shared" si="43"/>
        <v>2000.7083333333333</v>
      </c>
      <c r="F281" s="9">
        <f t="shared" si="44"/>
        <v>36800</v>
      </c>
      <c r="G281" s="9">
        <f t="shared" si="45"/>
        <v>36770</v>
      </c>
      <c r="H281" s="9">
        <f t="shared" si="46"/>
        <v>30</v>
      </c>
      <c r="I281" s="9">
        <f t="shared" si="47"/>
        <v>15</v>
      </c>
      <c r="J281" s="9">
        <f t="shared" si="48"/>
        <v>36785</v>
      </c>
      <c r="K281" s="8">
        <f t="shared" si="49"/>
        <v>5.609</v>
      </c>
      <c r="L281" s="8">
        <f t="shared" si="50"/>
        <v>9.4594594594568093E-3</v>
      </c>
      <c r="M281" s="16">
        <f t="shared" si="51"/>
        <v>5609</v>
      </c>
      <c r="N281" s="16">
        <f t="shared" si="52"/>
        <v>9.4594594594568093</v>
      </c>
      <c r="O281" s="8">
        <f>VLOOKUP(C281,SeasonalCycle_PivTab!$B$22:$C$33,2,FALSE)</f>
        <v>5.5995405405405432</v>
      </c>
    </row>
    <row r="282" spans="1:15">
      <c r="A282" s="8"/>
      <c r="B282">
        <v>2000</v>
      </c>
      <c r="C282">
        <v>10</v>
      </c>
      <c r="D282">
        <v>5.5990000000000002</v>
      </c>
      <c r="E282">
        <f t="shared" si="43"/>
        <v>2000.7916666666667</v>
      </c>
      <c r="F282" s="9">
        <f t="shared" si="44"/>
        <v>36831</v>
      </c>
      <c r="G282" s="9">
        <f t="shared" si="45"/>
        <v>36800</v>
      </c>
      <c r="H282" s="9">
        <f t="shared" si="46"/>
        <v>31</v>
      </c>
      <c r="I282" s="9">
        <f t="shared" si="47"/>
        <v>15.5</v>
      </c>
      <c r="J282" s="9">
        <f t="shared" si="48"/>
        <v>36815.5</v>
      </c>
      <c r="K282" s="8">
        <f t="shared" si="49"/>
        <v>5.5990000000000002</v>
      </c>
      <c r="L282" s="8">
        <f t="shared" si="50"/>
        <v>9.1944444444429507E-3</v>
      </c>
      <c r="M282" s="16">
        <f t="shared" si="51"/>
        <v>5599</v>
      </c>
      <c r="N282" s="16">
        <f t="shared" si="52"/>
        <v>9.1944444444429507</v>
      </c>
      <c r="O282" s="8">
        <f>VLOOKUP(C282,SeasonalCycle_PivTab!$B$22:$C$33,2,FALSE)</f>
        <v>5.5898055555555572</v>
      </c>
    </row>
    <row r="283" spans="1:15">
      <c r="A283" s="8"/>
      <c r="B283">
        <v>2000</v>
      </c>
      <c r="C283">
        <v>11</v>
      </c>
      <c r="D283">
        <v>5.5419999999999998</v>
      </c>
      <c r="E283">
        <f t="shared" si="43"/>
        <v>2000.875</v>
      </c>
      <c r="F283" s="9">
        <f t="shared" si="44"/>
        <v>36861</v>
      </c>
      <c r="G283" s="9">
        <f t="shared" si="45"/>
        <v>36831</v>
      </c>
      <c r="H283" s="9">
        <f t="shared" si="46"/>
        <v>30</v>
      </c>
      <c r="I283" s="9">
        <f t="shared" si="47"/>
        <v>15</v>
      </c>
      <c r="J283" s="9">
        <f t="shared" si="48"/>
        <v>36846</v>
      </c>
      <c r="K283" s="8">
        <f t="shared" si="49"/>
        <v>5.5419999999999998</v>
      </c>
      <c r="L283" s="8">
        <f t="shared" si="50"/>
        <v>-6.1111111111110006E-2</v>
      </c>
      <c r="M283" s="16">
        <f t="shared" si="51"/>
        <v>5542</v>
      </c>
      <c r="N283" s="16">
        <f t="shared" si="52"/>
        <v>-61.111111111110006</v>
      </c>
      <c r="O283" s="8">
        <f>VLOOKUP(C283,SeasonalCycle_PivTab!$B$22:$C$33,2,FALSE)</f>
        <v>5.6031111111111098</v>
      </c>
    </row>
    <row r="284" spans="1:15">
      <c r="A284" s="8"/>
      <c r="B284">
        <v>2000</v>
      </c>
      <c r="C284">
        <v>12</v>
      </c>
      <c r="D284">
        <v>5.5739999999999998</v>
      </c>
      <c r="E284">
        <f t="shared" si="43"/>
        <v>2000.9583333333333</v>
      </c>
      <c r="F284" s="9">
        <f t="shared" si="44"/>
        <v>36892</v>
      </c>
      <c r="G284" s="9">
        <f t="shared" si="45"/>
        <v>36861</v>
      </c>
      <c r="H284" s="9">
        <f t="shared" si="46"/>
        <v>31</v>
      </c>
      <c r="I284" s="9">
        <f t="shared" si="47"/>
        <v>15.5</v>
      </c>
      <c r="J284" s="9">
        <f t="shared" si="48"/>
        <v>36876.5</v>
      </c>
      <c r="K284" s="8">
        <f t="shared" si="49"/>
        <v>5.5739999999999998</v>
      </c>
      <c r="L284" s="8">
        <f t="shared" si="50"/>
        <v>-6.0135135135135798E-2</v>
      </c>
      <c r="M284" s="16">
        <f t="shared" si="51"/>
        <v>5574</v>
      </c>
      <c r="N284" s="16">
        <f t="shared" si="52"/>
        <v>-60.135135135135798</v>
      </c>
      <c r="O284" s="8">
        <f>VLOOKUP(C284,SeasonalCycle_PivTab!$B$22:$C$33,2,FALSE)</f>
        <v>5.6341351351351356</v>
      </c>
    </row>
    <row r="285" spans="1:15">
      <c r="A285" s="8"/>
      <c r="B285">
        <v>2001</v>
      </c>
      <c r="C285">
        <v>1</v>
      </c>
      <c r="D285">
        <v>5.6139999999999999</v>
      </c>
      <c r="E285">
        <f t="shared" si="43"/>
        <v>2001.0416666666667</v>
      </c>
      <c r="F285" s="9">
        <f t="shared" si="44"/>
        <v>36923</v>
      </c>
      <c r="G285" s="9">
        <f t="shared" si="45"/>
        <v>36892</v>
      </c>
      <c r="H285" s="9">
        <f t="shared" si="46"/>
        <v>31</v>
      </c>
      <c r="I285" s="9">
        <f t="shared" si="47"/>
        <v>15.5</v>
      </c>
      <c r="J285" s="9">
        <f t="shared" si="48"/>
        <v>36907.5</v>
      </c>
      <c r="K285" s="8">
        <f t="shared" si="49"/>
        <v>5.6139999999999999</v>
      </c>
      <c r="L285" s="8">
        <f t="shared" si="50"/>
        <v>-2.7485714285713669E-2</v>
      </c>
      <c r="M285" s="16">
        <f t="shared" si="51"/>
        <v>5614</v>
      </c>
      <c r="N285" s="16">
        <f t="shared" si="52"/>
        <v>-27.485714285713669</v>
      </c>
      <c r="O285" s="8">
        <f>VLOOKUP(C285,SeasonalCycle_PivTab!$B$22:$C$33,2,FALSE)</f>
        <v>5.6414857142857135</v>
      </c>
    </row>
    <row r="286" spans="1:15">
      <c r="A286" s="8"/>
      <c r="B286">
        <v>2001</v>
      </c>
      <c r="C286">
        <v>2</v>
      </c>
      <c r="D286">
        <v>5.5919999999999996</v>
      </c>
      <c r="E286">
        <f t="shared" si="43"/>
        <v>2001.125</v>
      </c>
      <c r="F286" s="9">
        <f t="shared" si="44"/>
        <v>36951</v>
      </c>
      <c r="G286" s="9">
        <f t="shared" si="45"/>
        <v>36923</v>
      </c>
      <c r="H286" s="9">
        <f t="shared" si="46"/>
        <v>28</v>
      </c>
      <c r="I286" s="9">
        <f t="shared" si="47"/>
        <v>14</v>
      </c>
      <c r="J286" s="9">
        <f t="shared" si="48"/>
        <v>36937</v>
      </c>
      <c r="K286" s="8">
        <f t="shared" si="49"/>
        <v>5.5919999999999996</v>
      </c>
      <c r="L286" s="8">
        <f t="shared" si="50"/>
        <v>-3.4685714285714653E-2</v>
      </c>
      <c r="M286" s="16">
        <f t="shared" si="51"/>
        <v>5592</v>
      </c>
      <c r="N286" s="16">
        <f t="shared" si="52"/>
        <v>-34.685714285714653</v>
      </c>
      <c r="O286" s="8">
        <f>VLOOKUP(C286,SeasonalCycle_PivTab!$B$22:$C$33,2,FALSE)</f>
        <v>5.6266857142857143</v>
      </c>
    </row>
    <row r="287" spans="1:15">
      <c r="A287" s="8"/>
      <c r="B287">
        <v>2001</v>
      </c>
      <c r="C287">
        <v>3</v>
      </c>
      <c r="D287">
        <v>5.54</v>
      </c>
      <c r="E287">
        <f t="shared" si="43"/>
        <v>2001.2083333333333</v>
      </c>
      <c r="F287" s="9">
        <f t="shared" si="44"/>
        <v>36982</v>
      </c>
      <c r="G287" s="9">
        <f t="shared" si="45"/>
        <v>36951</v>
      </c>
      <c r="H287" s="9">
        <f t="shared" si="46"/>
        <v>31</v>
      </c>
      <c r="I287" s="9">
        <f t="shared" si="47"/>
        <v>15.5</v>
      </c>
      <c r="J287" s="9">
        <f t="shared" si="48"/>
        <v>36966.5</v>
      </c>
      <c r="K287" s="8">
        <f t="shared" si="49"/>
        <v>5.54</v>
      </c>
      <c r="L287" s="8">
        <f t="shared" si="50"/>
        <v>-2.5176470588234245E-2</v>
      </c>
      <c r="M287" s="16">
        <f t="shared" si="51"/>
        <v>5540</v>
      </c>
      <c r="N287" s="16">
        <f t="shared" si="52"/>
        <v>-25.176470588234245</v>
      </c>
      <c r="O287" s="8">
        <f>VLOOKUP(C287,SeasonalCycle_PivTab!$B$22:$C$33,2,FALSE)</f>
        <v>5.5651764705882343</v>
      </c>
    </row>
    <row r="288" spans="1:15">
      <c r="A288" s="8"/>
      <c r="B288">
        <v>2001</v>
      </c>
      <c r="C288">
        <v>4</v>
      </c>
      <c r="D288">
        <v>5.4610000000000003</v>
      </c>
      <c r="E288">
        <f t="shared" si="43"/>
        <v>2001.2916666666667</v>
      </c>
      <c r="F288" s="9">
        <f t="shared" si="44"/>
        <v>37012</v>
      </c>
      <c r="G288" s="9">
        <f t="shared" si="45"/>
        <v>36982</v>
      </c>
      <c r="H288" s="9">
        <f t="shared" si="46"/>
        <v>30</v>
      </c>
      <c r="I288" s="9">
        <f t="shared" si="47"/>
        <v>15</v>
      </c>
      <c r="J288" s="9">
        <f t="shared" si="48"/>
        <v>36997</v>
      </c>
      <c r="K288" s="8">
        <f t="shared" si="49"/>
        <v>5.4610000000000003</v>
      </c>
      <c r="L288" s="8">
        <f t="shared" si="50"/>
        <v>-3.8314285714285745E-2</v>
      </c>
      <c r="M288" s="16">
        <f t="shared" si="51"/>
        <v>5461</v>
      </c>
      <c r="N288" s="16">
        <f t="shared" si="52"/>
        <v>-38.314285714285745</v>
      </c>
      <c r="O288" s="8">
        <f>VLOOKUP(C288,SeasonalCycle_PivTab!$B$22:$C$33,2,FALSE)</f>
        <v>5.499314285714286</v>
      </c>
    </row>
    <row r="289" spans="1:15">
      <c r="A289" s="8"/>
      <c r="B289">
        <v>2001</v>
      </c>
      <c r="C289">
        <v>5</v>
      </c>
      <c r="D289">
        <v>5.4980000000000002</v>
      </c>
      <c r="E289">
        <f t="shared" si="43"/>
        <v>2001.375</v>
      </c>
      <c r="F289" s="9">
        <f t="shared" si="44"/>
        <v>37043</v>
      </c>
      <c r="G289" s="9">
        <f t="shared" si="45"/>
        <v>37012</v>
      </c>
      <c r="H289" s="9">
        <f t="shared" si="46"/>
        <v>31</v>
      </c>
      <c r="I289" s="9">
        <f t="shared" si="47"/>
        <v>15.5</v>
      </c>
      <c r="J289" s="9">
        <f t="shared" si="48"/>
        <v>37027.5</v>
      </c>
      <c r="K289" s="8">
        <f t="shared" si="49"/>
        <v>5.4980000000000002</v>
      </c>
      <c r="L289" s="8">
        <f t="shared" si="50"/>
        <v>1.3972222222222719E-2</v>
      </c>
      <c r="M289" s="16">
        <f t="shared" si="51"/>
        <v>5498</v>
      </c>
      <c r="N289" s="16">
        <f t="shared" si="52"/>
        <v>13.972222222222719</v>
      </c>
      <c r="O289" s="8">
        <f>VLOOKUP(C289,SeasonalCycle_PivTab!$B$22:$C$33,2,FALSE)</f>
        <v>5.4840277777777775</v>
      </c>
    </row>
    <row r="290" spans="1:15">
      <c r="A290" s="8"/>
      <c r="B290">
        <v>2001</v>
      </c>
      <c r="C290">
        <v>6</v>
      </c>
      <c r="D290">
        <v>5.4850000000000003</v>
      </c>
      <c r="E290">
        <f t="shared" si="43"/>
        <v>2001.4583333333333</v>
      </c>
      <c r="F290" s="9">
        <f t="shared" si="44"/>
        <v>37073</v>
      </c>
      <c r="G290" s="9">
        <f t="shared" si="45"/>
        <v>37043</v>
      </c>
      <c r="H290" s="9">
        <f t="shared" si="46"/>
        <v>30</v>
      </c>
      <c r="I290" s="9">
        <f t="shared" si="47"/>
        <v>15</v>
      </c>
      <c r="J290" s="9">
        <f t="shared" si="48"/>
        <v>37058</v>
      </c>
      <c r="K290" s="8">
        <f t="shared" si="49"/>
        <v>5.4850000000000003</v>
      </c>
      <c r="L290" s="8">
        <f t="shared" si="50"/>
        <v>-1.7166666666665442E-2</v>
      </c>
      <c r="M290" s="16">
        <f t="shared" si="51"/>
        <v>5485</v>
      </c>
      <c r="N290" s="16">
        <f t="shared" si="52"/>
        <v>-17.166666666665442</v>
      </c>
      <c r="O290" s="8">
        <f>VLOOKUP(C290,SeasonalCycle_PivTab!$B$22:$C$33,2,FALSE)</f>
        <v>5.5021666666666658</v>
      </c>
    </row>
    <row r="291" spans="1:15">
      <c r="A291" s="8"/>
      <c r="B291">
        <v>2001</v>
      </c>
      <c r="C291">
        <v>7</v>
      </c>
      <c r="D291">
        <v>5.5469999999999997</v>
      </c>
      <c r="E291">
        <f t="shared" si="43"/>
        <v>2001.5416666666667</v>
      </c>
      <c r="F291" s="9">
        <f t="shared" si="44"/>
        <v>37104</v>
      </c>
      <c r="G291" s="9">
        <f t="shared" si="45"/>
        <v>37073</v>
      </c>
      <c r="H291" s="9">
        <f t="shared" si="46"/>
        <v>31</v>
      </c>
      <c r="I291" s="9">
        <f t="shared" si="47"/>
        <v>15.5</v>
      </c>
      <c r="J291" s="9">
        <f t="shared" si="48"/>
        <v>37088.5</v>
      </c>
      <c r="K291" s="8">
        <f t="shared" si="49"/>
        <v>5.5469999999999997</v>
      </c>
      <c r="L291" s="8">
        <f t="shared" si="50"/>
        <v>-1.8888888888897171E-3</v>
      </c>
      <c r="M291" s="16">
        <f t="shared" si="51"/>
        <v>5547</v>
      </c>
      <c r="N291" s="16">
        <f t="shared" si="52"/>
        <v>-1.8888888888897171</v>
      </c>
      <c r="O291" s="8">
        <f>VLOOKUP(C291,SeasonalCycle_PivTab!$B$22:$C$33,2,FALSE)</f>
        <v>5.5488888888888894</v>
      </c>
    </row>
    <row r="292" spans="1:15">
      <c r="A292" s="8"/>
      <c r="B292">
        <v>2001</v>
      </c>
      <c r="C292">
        <v>8</v>
      </c>
      <c r="D292">
        <v>5.5650000000000004</v>
      </c>
      <c r="E292">
        <f t="shared" si="43"/>
        <v>2001.625</v>
      </c>
      <c r="F292" s="9">
        <f t="shared" si="44"/>
        <v>37135</v>
      </c>
      <c r="G292" s="9">
        <f t="shared" si="45"/>
        <v>37104</v>
      </c>
      <c r="H292" s="9">
        <f t="shared" si="46"/>
        <v>31</v>
      </c>
      <c r="I292" s="9">
        <f t="shared" si="47"/>
        <v>15.5</v>
      </c>
      <c r="J292" s="9">
        <f t="shared" si="48"/>
        <v>37119.5</v>
      </c>
      <c r="K292" s="8">
        <f t="shared" si="49"/>
        <v>5.5650000000000004</v>
      </c>
      <c r="L292" s="8">
        <f t="shared" si="50"/>
        <v>-1.2166666666667325E-2</v>
      </c>
      <c r="M292" s="16">
        <f t="shared" si="51"/>
        <v>5565</v>
      </c>
      <c r="N292" s="16">
        <f t="shared" si="52"/>
        <v>-12.166666666667325</v>
      </c>
      <c r="O292" s="8">
        <f>VLOOKUP(C292,SeasonalCycle_PivTab!$B$22:$C$33,2,FALSE)</f>
        <v>5.5771666666666677</v>
      </c>
    </row>
    <row r="293" spans="1:15">
      <c r="A293" s="8"/>
      <c r="B293">
        <v>2001</v>
      </c>
      <c r="C293">
        <v>9</v>
      </c>
      <c r="D293">
        <v>5.6159999999999997</v>
      </c>
      <c r="E293">
        <f t="shared" si="43"/>
        <v>2001.7083333333333</v>
      </c>
      <c r="F293" s="9">
        <f t="shared" si="44"/>
        <v>37165</v>
      </c>
      <c r="G293" s="9">
        <f t="shared" si="45"/>
        <v>37135</v>
      </c>
      <c r="H293" s="9">
        <f t="shared" si="46"/>
        <v>30</v>
      </c>
      <c r="I293" s="9">
        <f t="shared" si="47"/>
        <v>15</v>
      </c>
      <c r="J293" s="9">
        <f t="shared" si="48"/>
        <v>37150</v>
      </c>
      <c r="K293" s="8">
        <f t="shared" si="49"/>
        <v>5.6159999999999997</v>
      </c>
      <c r="L293" s="8">
        <f t="shared" si="50"/>
        <v>1.6459459459456482E-2</v>
      </c>
      <c r="M293" s="16">
        <f t="shared" si="51"/>
        <v>5616</v>
      </c>
      <c r="N293" s="16">
        <f t="shared" si="52"/>
        <v>16.459459459456482</v>
      </c>
      <c r="O293" s="8">
        <f>VLOOKUP(C293,SeasonalCycle_PivTab!$B$22:$C$33,2,FALSE)</f>
        <v>5.5995405405405432</v>
      </c>
    </row>
    <row r="294" spans="1:15">
      <c r="A294" s="8"/>
      <c r="B294">
        <v>2001</v>
      </c>
      <c r="C294">
        <v>10</v>
      </c>
      <c r="D294">
        <v>5.5860000000000003</v>
      </c>
      <c r="E294">
        <f t="shared" si="43"/>
        <v>2001.7916666666667</v>
      </c>
      <c r="F294" s="9">
        <f t="shared" si="44"/>
        <v>37196</v>
      </c>
      <c r="G294" s="9">
        <f t="shared" si="45"/>
        <v>37165</v>
      </c>
      <c r="H294" s="9">
        <f t="shared" si="46"/>
        <v>31</v>
      </c>
      <c r="I294" s="9">
        <f t="shared" si="47"/>
        <v>15.5</v>
      </c>
      <c r="J294" s="9">
        <f t="shared" si="48"/>
        <v>37180.5</v>
      </c>
      <c r="K294" s="8">
        <f t="shared" si="49"/>
        <v>5.5860000000000003</v>
      </c>
      <c r="L294" s="8">
        <f t="shared" si="50"/>
        <v>-3.8055555555569498E-3</v>
      </c>
      <c r="M294" s="16">
        <f t="shared" si="51"/>
        <v>5586</v>
      </c>
      <c r="N294" s="16">
        <f t="shared" si="52"/>
        <v>-3.8055555555569498</v>
      </c>
      <c r="O294" s="8">
        <f>VLOOKUP(C294,SeasonalCycle_PivTab!$B$22:$C$33,2,FALSE)</f>
        <v>5.5898055555555572</v>
      </c>
    </row>
    <row r="295" spans="1:15">
      <c r="A295" s="8"/>
      <c r="B295">
        <v>2001</v>
      </c>
      <c r="C295">
        <v>11</v>
      </c>
      <c r="D295">
        <v>5.6639999999999997</v>
      </c>
      <c r="E295">
        <f t="shared" si="43"/>
        <v>2001.875</v>
      </c>
      <c r="F295" s="9">
        <f t="shared" si="44"/>
        <v>37226</v>
      </c>
      <c r="G295" s="9">
        <f t="shared" si="45"/>
        <v>37196</v>
      </c>
      <c r="H295" s="9">
        <f t="shared" si="46"/>
        <v>30</v>
      </c>
      <c r="I295" s="9">
        <f t="shared" si="47"/>
        <v>15</v>
      </c>
      <c r="J295" s="9">
        <f t="shared" si="48"/>
        <v>37211</v>
      </c>
      <c r="K295" s="8">
        <f t="shared" si="49"/>
        <v>5.6639999999999997</v>
      </c>
      <c r="L295" s="8">
        <f t="shared" si="50"/>
        <v>6.088888888888988E-2</v>
      </c>
      <c r="M295" s="16">
        <f t="shared" si="51"/>
        <v>5664</v>
      </c>
      <c r="N295" s="16">
        <f t="shared" si="52"/>
        <v>60.88888888888988</v>
      </c>
      <c r="O295" s="8">
        <f>VLOOKUP(C295,SeasonalCycle_PivTab!$B$22:$C$33,2,FALSE)</f>
        <v>5.6031111111111098</v>
      </c>
    </row>
    <row r="296" spans="1:15">
      <c r="A296" s="8"/>
      <c r="B296">
        <v>2001</v>
      </c>
      <c r="C296">
        <v>12</v>
      </c>
      <c r="D296">
        <v>5.6509999999999998</v>
      </c>
      <c r="E296">
        <f t="shared" si="43"/>
        <v>2001.9583333333333</v>
      </c>
      <c r="F296" s="9">
        <f t="shared" si="44"/>
        <v>37257</v>
      </c>
      <c r="G296" s="9">
        <f t="shared" si="45"/>
        <v>37226</v>
      </c>
      <c r="H296" s="9">
        <f t="shared" si="46"/>
        <v>31</v>
      </c>
      <c r="I296" s="9">
        <f t="shared" si="47"/>
        <v>15.5</v>
      </c>
      <c r="J296" s="9">
        <f t="shared" si="48"/>
        <v>37241.5</v>
      </c>
      <c r="K296" s="8">
        <f t="shared" si="49"/>
        <v>5.6509999999999998</v>
      </c>
      <c r="L296" s="8">
        <f t="shared" si="50"/>
        <v>1.686486486486416E-2</v>
      </c>
      <c r="M296" s="16">
        <f t="shared" si="51"/>
        <v>5651</v>
      </c>
      <c r="N296" s="16">
        <f t="shared" si="52"/>
        <v>16.86486486486416</v>
      </c>
      <c r="O296" s="8">
        <f>VLOOKUP(C296,SeasonalCycle_PivTab!$B$22:$C$33,2,FALSE)</f>
        <v>5.6341351351351356</v>
      </c>
    </row>
    <row r="297" spans="1:15">
      <c r="A297" s="8"/>
      <c r="B297">
        <v>2002</v>
      </c>
      <c r="C297">
        <v>1</v>
      </c>
      <c r="D297">
        <v>5.593</v>
      </c>
      <c r="E297">
        <f t="shared" si="43"/>
        <v>2002.0416666666667</v>
      </c>
      <c r="F297" s="9">
        <f t="shared" si="44"/>
        <v>37288</v>
      </c>
      <c r="G297" s="9">
        <f t="shared" si="45"/>
        <v>37257</v>
      </c>
      <c r="H297" s="9">
        <f t="shared" si="46"/>
        <v>31</v>
      </c>
      <c r="I297" s="9">
        <f t="shared" si="47"/>
        <v>15.5</v>
      </c>
      <c r="J297" s="9">
        <f t="shared" si="48"/>
        <v>37272.5</v>
      </c>
      <c r="K297" s="8">
        <f t="shared" si="49"/>
        <v>5.593</v>
      </c>
      <c r="L297" s="8">
        <f t="shared" si="50"/>
        <v>-4.8485714285713577E-2</v>
      </c>
      <c r="M297" s="16">
        <f t="shared" si="51"/>
        <v>5593</v>
      </c>
      <c r="N297" s="16">
        <f t="shared" si="52"/>
        <v>-48.485714285713577</v>
      </c>
      <c r="O297" s="8">
        <f>VLOOKUP(C297,SeasonalCycle_PivTab!$B$22:$C$33,2,FALSE)</f>
        <v>5.6414857142857135</v>
      </c>
    </row>
    <row r="298" spans="1:15">
      <c r="A298" s="8"/>
      <c r="B298">
        <v>2002</v>
      </c>
      <c r="C298">
        <v>2</v>
      </c>
      <c r="D298">
        <v>5.5990000000000002</v>
      </c>
      <c r="E298">
        <f t="shared" si="43"/>
        <v>2002.125</v>
      </c>
      <c r="F298" s="9">
        <f t="shared" si="44"/>
        <v>37316</v>
      </c>
      <c r="G298" s="9">
        <f t="shared" si="45"/>
        <v>37288</v>
      </c>
      <c r="H298" s="9">
        <f t="shared" si="46"/>
        <v>28</v>
      </c>
      <c r="I298" s="9">
        <f t="shared" si="47"/>
        <v>14</v>
      </c>
      <c r="J298" s="9">
        <f t="shared" si="48"/>
        <v>37302</v>
      </c>
      <c r="K298" s="8">
        <f t="shared" si="49"/>
        <v>5.5990000000000002</v>
      </c>
      <c r="L298" s="8">
        <f t="shared" si="50"/>
        <v>-2.7685714285714091E-2</v>
      </c>
      <c r="M298" s="16">
        <f t="shared" si="51"/>
        <v>5599</v>
      </c>
      <c r="N298" s="16">
        <f t="shared" si="52"/>
        <v>-27.685714285714091</v>
      </c>
      <c r="O298" s="8">
        <f>VLOOKUP(C298,SeasonalCycle_PivTab!$B$22:$C$33,2,FALSE)</f>
        <v>5.6266857142857143</v>
      </c>
    </row>
    <row r="299" spans="1:15">
      <c r="A299" s="8"/>
      <c r="B299">
        <v>2002</v>
      </c>
      <c r="C299">
        <v>3</v>
      </c>
      <c r="D299">
        <v>5.5449999999999999</v>
      </c>
      <c r="E299">
        <f t="shared" si="43"/>
        <v>2002.2083333333333</v>
      </c>
      <c r="F299" s="9">
        <f t="shared" si="44"/>
        <v>37347</v>
      </c>
      <c r="G299" s="9">
        <f t="shared" si="45"/>
        <v>37316</v>
      </c>
      <c r="H299" s="9">
        <f t="shared" si="46"/>
        <v>31</v>
      </c>
      <c r="I299" s="9">
        <f t="shared" si="47"/>
        <v>15.5</v>
      </c>
      <c r="J299" s="9">
        <f t="shared" si="48"/>
        <v>37331.5</v>
      </c>
      <c r="K299" s="8">
        <f t="shared" si="49"/>
        <v>5.5449999999999999</v>
      </c>
      <c r="L299" s="8">
        <f t="shared" si="50"/>
        <v>-2.0176470588234352E-2</v>
      </c>
      <c r="M299" s="16">
        <f t="shared" si="51"/>
        <v>5545</v>
      </c>
      <c r="N299" s="16">
        <f t="shared" si="52"/>
        <v>-20.176470588234352</v>
      </c>
      <c r="O299" s="8">
        <f>VLOOKUP(C299,SeasonalCycle_PivTab!$B$22:$C$33,2,FALSE)</f>
        <v>5.5651764705882343</v>
      </c>
    </row>
    <row r="300" spans="1:15">
      <c r="A300" s="8"/>
      <c r="B300">
        <v>2002</v>
      </c>
      <c r="C300">
        <v>4</v>
      </c>
      <c r="D300">
        <v>5.4909999999999997</v>
      </c>
      <c r="E300">
        <f t="shared" si="43"/>
        <v>2002.2916666666667</v>
      </c>
      <c r="F300" s="9">
        <f t="shared" si="44"/>
        <v>37377</v>
      </c>
      <c r="G300" s="9">
        <f t="shared" si="45"/>
        <v>37347</v>
      </c>
      <c r="H300" s="9">
        <f t="shared" si="46"/>
        <v>30</v>
      </c>
      <c r="I300" s="9">
        <f t="shared" si="47"/>
        <v>15</v>
      </c>
      <c r="J300" s="9">
        <f t="shared" si="48"/>
        <v>37362</v>
      </c>
      <c r="K300" s="8">
        <f t="shared" si="49"/>
        <v>5.4909999999999997</v>
      </c>
      <c r="L300" s="8">
        <f t="shared" si="50"/>
        <v>-8.3142857142863846E-3</v>
      </c>
      <c r="M300" s="16">
        <f t="shared" si="51"/>
        <v>5491</v>
      </c>
      <c r="N300" s="16">
        <f t="shared" si="52"/>
        <v>-8.3142857142863846</v>
      </c>
      <c r="O300" s="8">
        <f>VLOOKUP(C300,SeasonalCycle_PivTab!$B$22:$C$33,2,FALSE)</f>
        <v>5.499314285714286</v>
      </c>
    </row>
    <row r="301" spans="1:15">
      <c r="A301" s="8"/>
      <c r="B301">
        <v>2002</v>
      </c>
      <c r="C301">
        <v>5</v>
      </c>
      <c r="D301">
        <v>5.4589999999999996</v>
      </c>
      <c r="E301">
        <f t="shared" si="43"/>
        <v>2002.375</v>
      </c>
      <c r="F301" s="9">
        <f t="shared" si="44"/>
        <v>37408</v>
      </c>
      <c r="G301" s="9">
        <f t="shared" si="45"/>
        <v>37377</v>
      </c>
      <c r="H301" s="9">
        <f t="shared" si="46"/>
        <v>31</v>
      </c>
      <c r="I301" s="9">
        <f t="shared" si="47"/>
        <v>15.5</v>
      </c>
      <c r="J301" s="9">
        <f t="shared" si="48"/>
        <v>37392.5</v>
      </c>
      <c r="K301" s="8">
        <f t="shared" si="49"/>
        <v>5.4589999999999996</v>
      </c>
      <c r="L301" s="8">
        <f t="shared" si="50"/>
        <v>-2.5027777777777871E-2</v>
      </c>
      <c r="M301" s="16">
        <f t="shared" si="51"/>
        <v>5459</v>
      </c>
      <c r="N301" s="16">
        <f t="shared" si="52"/>
        <v>-25.027777777777871</v>
      </c>
      <c r="O301" s="8">
        <f>VLOOKUP(C301,SeasonalCycle_PivTab!$B$22:$C$33,2,FALSE)</f>
        <v>5.4840277777777775</v>
      </c>
    </row>
    <row r="302" spans="1:15">
      <c r="A302" s="8"/>
      <c r="B302">
        <v>2002</v>
      </c>
      <c r="C302">
        <v>6</v>
      </c>
      <c r="D302">
        <v>5.4710000000000001</v>
      </c>
      <c r="E302">
        <f t="shared" si="43"/>
        <v>2002.4583333333333</v>
      </c>
      <c r="F302" s="9">
        <f t="shared" si="44"/>
        <v>37438</v>
      </c>
      <c r="G302" s="9">
        <f t="shared" si="45"/>
        <v>37408</v>
      </c>
      <c r="H302" s="9">
        <f t="shared" si="46"/>
        <v>30</v>
      </c>
      <c r="I302" s="9">
        <f t="shared" si="47"/>
        <v>15</v>
      </c>
      <c r="J302" s="9">
        <f t="shared" si="48"/>
        <v>37423</v>
      </c>
      <c r="K302" s="8">
        <f t="shared" si="49"/>
        <v>5.4710000000000001</v>
      </c>
      <c r="L302" s="8">
        <f t="shared" si="50"/>
        <v>-3.1166666666665677E-2</v>
      </c>
      <c r="M302" s="16">
        <f t="shared" si="51"/>
        <v>5471</v>
      </c>
      <c r="N302" s="16">
        <f t="shared" si="52"/>
        <v>-31.166666666665677</v>
      </c>
      <c r="O302" s="8">
        <f>VLOOKUP(C302,SeasonalCycle_PivTab!$B$22:$C$33,2,FALSE)</f>
        <v>5.5021666666666658</v>
      </c>
    </row>
    <row r="303" spans="1:15">
      <c r="A303" s="8"/>
      <c r="B303">
        <v>2002</v>
      </c>
      <c r="C303">
        <v>7</v>
      </c>
      <c r="D303">
        <v>5.5780000000000003</v>
      </c>
      <c r="E303">
        <f t="shared" si="43"/>
        <v>2002.5416666666667</v>
      </c>
      <c r="F303" s="9">
        <f t="shared" si="44"/>
        <v>37469</v>
      </c>
      <c r="G303" s="9">
        <f t="shared" si="45"/>
        <v>37438</v>
      </c>
      <c r="H303" s="9">
        <f t="shared" si="46"/>
        <v>31</v>
      </c>
      <c r="I303" s="9">
        <f t="shared" si="47"/>
        <v>15.5</v>
      </c>
      <c r="J303" s="9">
        <f t="shared" si="48"/>
        <v>37453.5</v>
      </c>
      <c r="K303" s="8">
        <f t="shared" si="49"/>
        <v>5.5780000000000003</v>
      </c>
      <c r="L303" s="8">
        <f t="shared" si="50"/>
        <v>2.9111111111110866E-2</v>
      </c>
      <c r="M303" s="16">
        <f t="shared" si="51"/>
        <v>5578</v>
      </c>
      <c r="N303" s="16">
        <f t="shared" si="52"/>
        <v>29.111111111110866</v>
      </c>
      <c r="O303" s="8">
        <f>VLOOKUP(C303,SeasonalCycle_PivTab!$B$22:$C$33,2,FALSE)</f>
        <v>5.5488888888888894</v>
      </c>
    </row>
    <row r="304" spans="1:15">
      <c r="A304" s="8"/>
      <c r="B304">
        <v>2002</v>
      </c>
      <c r="C304">
        <v>8</v>
      </c>
      <c r="D304">
        <v>5.61</v>
      </c>
      <c r="E304">
        <f t="shared" si="43"/>
        <v>2002.625</v>
      </c>
      <c r="F304" s="9">
        <f t="shared" si="44"/>
        <v>37500</v>
      </c>
      <c r="G304" s="9">
        <f t="shared" si="45"/>
        <v>37469</v>
      </c>
      <c r="H304" s="9">
        <f t="shared" si="46"/>
        <v>31</v>
      </c>
      <c r="I304" s="9">
        <f t="shared" si="47"/>
        <v>15.5</v>
      </c>
      <c r="J304" s="9">
        <f t="shared" si="48"/>
        <v>37484.5</v>
      </c>
      <c r="K304" s="8">
        <f t="shared" si="49"/>
        <v>5.61</v>
      </c>
      <c r="L304" s="8">
        <f t="shared" si="50"/>
        <v>3.2833333333332604E-2</v>
      </c>
      <c r="M304" s="16">
        <f t="shared" si="51"/>
        <v>5610</v>
      </c>
      <c r="N304" s="16">
        <f t="shared" si="52"/>
        <v>32.833333333332604</v>
      </c>
      <c r="O304" s="8">
        <f>VLOOKUP(C304,SeasonalCycle_PivTab!$B$22:$C$33,2,FALSE)</f>
        <v>5.5771666666666677</v>
      </c>
    </row>
    <row r="305" spans="1:15">
      <c r="A305" s="8"/>
      <c r="B305">
        <v>2002</v>
      </c>
      <c r="C305">
        <v>9</v>
      </c>
      <c r="D305">
        <v>5.6479999999999997</v>
      </c>
      <c r="E305">
        <f t="shared" si="43"/>
        <v>2002.7083333333333</v>
      </c>
      <c r="F305" s="9">
        <f t="shared" si="44"/>
        <v>37530</v>
      </c>
      <c r="G305" s="9">
        <f t="shared" si="45"/>
        <v>37500</v>
      </c>
      <c r="H305" s="9">
        <f t="shared" si="46"/>
        <v>30</v>
      </c>
      <c r="I305" s="9">
        <f t="shared" si="47"/>
        <v>15</v>
      </c>
      <c r="J305" s="9">
        <f t="shared" si="48"/>
        <v>37515</v>
      </c>
      <c r="K305" s="8">
        <f t="shared" si="49"/>
        <v>5.6479999999999997</v>
      </c>
      <c r="L305" s="8">
        <f t="shared" si="50"/>
        <v>4.8459459459456511E-2</v>
      </c>
      <c r="M305" s="16">
        <f t="shared" si="51"/>
        <v>5648</v>
      </c>
      <c r="N305" s="16">
        <f t="shared" si="52"/>
        <v>48.459459459456511</v>
      </c>
      <c r="O305" s="8">
        <f>VLOOKUP(C305,SeasonalCycle_PivTab!$B$22:$C$33,2,FALSE)</f>
        <v>5.5995405405405432</v>
      </c>
    </row>
    <row r="306" spans="1:15">
      <c r="A306" s="8"/>
      <c r="B306">
        <v>2002</v>
      </c>
      <c r="C306">
        <v>10</v>
      </c>
      <c r="D306">
        <v>5.5970000000000004</v>
      </c>
      <c r="E306">
        <f t="shared" si="43"/>
        <v>2002.7916666666667</v>
      </c>
      <c r="F306" s="9">
        <f t="shared" si="44"/>
        <v>37561</v>
      </c>
      <c r="G306" s="9">
        <f t="shared" si="45"/>
        <v>37530</v>
      </c>
      <c r="H306" s="9">
        <f t="shared" si="46"/>
        <v>31</v>
      </c>
      <c r="I306" s="9">
        <f t="shared" si="47"/>
        <v>15.5</v>
      </c>
      <c r="J306" s="9">
        <f t="shared" si="48"/>
        <v>37545.5</v>
      </c>
      <c r="K306" s="8">
        <f t="shared" si="49"/>
        <v>5.5970000000000004</v>
      </c>
      <c r="L306" s="8">
        <f t="shared" si="50"/>
        <v>7.194444444443171E-3</v>
      </c>
      <c r="M306" s="16">
        <f t="shared" si="51"/>
        <v>5597</v>
      </c>
      <c r="N306" s="16">
        <f t="shared" si="52"/>
        <v>7.194444444443171</v>
      </c>
      <c r="O306" s="8">
        <f>VLOOKUP(C306,SeasonalCycle_PivTab!$B$22:$C$33,2,FALSE)</f>
        <v>5.5898055555555572</v>
      </c>
    </row>
    <row r="307" spans="1:15">
      <c r="A307" s="8"/>
      <c r="B307">
        <v>2002</v>
      </c>
      <c r="C307">
        <v>11</v>
      </c>
      <c r="D307">
        <v>5.6740000000000004</v>
      </c>
      <c r="E307">
        <f t="shared" si="43"/>
        <v>2002.875</v>
      </c>
      <c r="F307" s="9">
        <f t="shared" si="44"/>
        <v>37591</v>
      </c>
      <c r="G307" s="9">
        <f t="shared" si="45"/>
        <v>37561</v>
      </c>
      <c r="H307" s="9">
        <f t="shared" si="46"/>
        <v>30</v>
      </c>
      <c r="I307" s="9">
        <f t="shared" si="47"/>
        <v>15</v>
      </c>
      <c r="J307" s="9">
        <f t="shared" si="48"/>
        <v>37576</v>
      </c>
      <c r="K307" s="8">
        <f t="shared" si="49"/>
        <v>5.6740000000000004</v>
      </c>
      <c r="L307" s="8">
        <f t="shared" si="50"/>
        <v>7.0888888888890556E-2</v>
      </c>
      <c r="M307" s="16">
        <f t="shared" si="51"/>
        <v>5674</v>
      </c>
      <c r="N307" s="16">
        <f t="shared" si="52"/>
        <v>70.888888888890563</v>
      </c>
      <c r="O307" s="8">
        <f>VLOOKUP(C307,SeasonalCycle_PivTab!$B$22:$C$33,2,FALSE)</f>
        <v>5.6031111111111098</v>
      </c>
    </row>
    <row r="308" spans="1:15">
      <c r="A308" s="8"/>
      <c r="B308">
        <v>2002</v>
      </c>
      <c r="C308">
        <v>12</v>
      </c>
      <c r="D308">
        <v>5.819</v>
      </c>
      <c r="E308">
        <f t="shared" si="43"/>
        <v>2002.9583333333333</v>
      </c>
      <c r="F308" s="9">
        <f t="shared" si="44"/>
        <v>37622</v>
      </c>
      <c r="G308" s="9">
        <f t="shared" si="45"/>
        <v>37591</v>
      </c>
      <c r="H308" s="9">
        <f t="shared" si="46"/>
        <v>31</v>
      </c>
      <c r="I308" s="9">
        <f t="shared" si="47"/>
        <v>15.5</v>
      </c>
      <c r="J308" s="9">
        <f t="shared" si="48"/>
        <v>37606.5</v>
      </c>
      <c r="K308" s="8">
        <f t="shared" si="49"/>
        <v>5.819</v>
      </c>
      <c r="L308" s="8">
        <f t="shared" si="50"/>
        <v>0.18486486486486431</v>
      </c>
      <c r="M308" s="16">
        <f t="shared" si="51"/>
        <v>5819</v>
      </c>
      <c r="N308" s="16">
        <f t="shared" si="52"/>
        <v>184.8648648648643</v>
      </c>
      <c r="O308" s="8">
        <f>VLOOKUP(C308,SeasonalCycle_PivTab!$B$22:$C$33,2,FALSE)</f>
        <v>5.6341351351351356</v>
      </c>
    </row>
    <row r="309" spans="1:15">
      <c r="A309" s="8"/>
      <c r="B309">
        <v>2003</v>
      </c>
      <c r="C309">
        <v>1</v>
      </c>
      <c r="D309">
        <v>5.7240000000000002</v>
      </c>
      <c r="E309">
        <f t="shared" si="43"/>
        <v>2003.0416666666667</v>
      </c>
      <c r="F309" s="9">
        <f t="shared" si="44"/>
        <v>37653</v>
      </c>
      <c r="G309" s="9">
        <f t="shared" si="45"/>
        <v>37622</v>
      </c>
      <c r="H309" s="9">
        <f t="shared" si="46"/>
        <v>31</v>
      </c>
      <c r="I309" s="9">
        <f t="shared" si="47"/>
        <v>15.5</v>
      </c>
      <c r="J309" s="9">
        <f t="shared" si="48"/>
        <v>37637.5</v>
      </c>
      <c r="K309" s="8">
        <f t="shared" si="49"/>
        <v>5.7240000000000002</v>
      </c>
      <c r="L309" s="8">
        <f t="shared" si="50"/>
        <v>8.251428571428665E-2</v>
      </c>
      <c r="M309" s="16">
        <f t="shared" si="51"/>
        <v>5724</v>
      </c>
      <c r="N309" s="16">
        <f t="shared" si="52"/>
        <v>82.514285714286643</v>
      </c>
      <c r="O309" s="8">
        <f>VLOOKUP(C309,SeasonalCycle_PivTab!$B$22:$C$33,2,FALSE)</f>
        <v>5.6414857142857135</v>
      </c>
    </row>
    <row r="310" spans="1:15">
      <c r="A310" s="8"/>
      <c r="B310">
        <v>2003</v>
      </c>
      <c r="C310">
        <v>2</v>
      </c>
      <c r="D310">
        <v>5.6429999999999998</v>
      </c>
      <c r="E310">
        <f t="shared" si="43"/>
        <v>2003.125</v>
      </c>
      <c r="F310" s="9">
        <f t="shared" si="44"/>
        <v>37681</v>
      </c>
      <c r="G310" s="9">
        <f t="shared" si="45"/>
        <v>37653</v>
      </c>
      <c r="H310" s="9">
        <f t="shared" si="46"/>
        <v>28</v>
      </c>
      <c r="I310" s="9">
        <f t="shared" si="47"/>
        <v>14</v>
      </c>
      <c r="J310" s="9">
        <f t="shared" si="48"/>
        <v>37667</v>
      </c>
      <c r="K310" s="8">
        <f t="shared" si="49"/>
        <v>5.6429999999999998</v>
      </c>
      <c r="L310" s="8">
        <f t="shared" si="50"/>
        <v>1.6314285714285504E-2</v>
      </c>
      <c r="M310" s="16">
        <f t="shared" si="51"/>
        <v>5643</v>
      </c>
      <c r="N310" s="16">
        <f t="shared" si="52"/>
        <v>16.314285714285504</v>
      </c>
      <c r="O310" s="8">
        <f>VLOOKUP(C310,SeasonalCycle_PivTab!$B$22:$C$33,2,FALSE)</f>
        <v>5.6266857142857143</v>
      </c>
    </row>
    <row r="311" spans="1:15">
      <c r="A311" s="8"/>
      <c r="B311">
        <v>2003</v>
      </c>
      <c r="C311">
        <v>3</v>
      </c>
      <c r="D311">
        <v>5.5529999999999999</v>
      </c>
      <c r="E311">
        <f t="shared" si="43"/>
        <v>2003.2083333333333</v>
      </c>
      <c r="F311" s="9">
        <f t="shared" si="44"/>
        <v>37712</v>
      </c>
      <c r="G311" s="9">
        <f t="shared" si="45"/>
        <v>37681</v>
      </c>
      <c r="H311" s="9">
        <f t="shared" si="46"/>
        <v>31</v>
      </c>
      <c r="I311" s="9">
        <f t="shared" si="47"/>
        <v>15.5</v>
      </c>
      <c r="J311" s="9">
        <f t="shared" si="48"/>
        <v>37696.5</v>
      </c>
      <c r="K311" s="8">
        <f t="shared" si="49"/>
        <v>5.5529999999999999</v>
      </c>
      <c r="L311" s="8">
        <f t="shared" si="50"/>
        <v>-1.2176470588234345E-2</v>
      </c>
      <c r="M311" s="16">
        <f t="shared" si="51"/>
        <v>5553</v>
      </c>
      <c r="N311" s="16">
        <f t="shared" si="52"/>
        <v>-12.176470588234345</v>
      </c>
      <c r="O311" s="8">
        <f>VLOOKUP(C311,SeasonalCycle_PivTab!$B$22:$C$33,2,FALSE)</f>
        <v>5.5651764705882343</v>
      </c>
    </row>
    <row r="312" spans="1:15">
      <c r="A312" s="8"/>
      <c r="B312">
        <v>2003</v>
      </c>
      <c r="C312">
        <v>4</v>
      </c>
      <c r="D312">
        <v>5.6340000000000003</v>
      </c>
      <c r="E312">
        <f t="shared" si="43"/>
        <v>2003.2916666666667</v>
      </c>
      <c r="F312" s="9">
        <f t="shared" si="44"/>
        <v>37742</v>
      </c>
      <c r="G312" s="9">
        <f t="shared" si="45"/>
        <v>37712</v>
      </c>
      <c r="H312" s="9">
        <f t="shared" si="46"/>
        <v>30</v>
      </c>
      <c r="I312" s="9">
        <f t="shared" si="47"/>
        <v>15</v>
      </c>
      <c r="J312" s="9">
        <f t="shared" si="48"/>
        <v>37727</v>
      </c>
      <c r="K312" s="8">
        <f t="shared" si="49"/>
        <v>5.6340000000000003</v>
      </c>
      <c r="L312" s="8">
        <f t="shared" si="50"/>
        <v>0.1346857142857143</v>
      </c>
      <c r="M312" s="16">
        <f t="shared" si="51"/>
        <v>5634</v>
      </c>
      <c r="N312" s="16">
        <f t="shared" si="52"/>
        <v>134.68571428571431</v>
      </c>
      <c r="O312" s="8">
        <f>VLOOKUP(C312,SeasonalCycle_PivTab!$B$22:$C$33,2,FALSE)</f>
        <v>5.499314285714286</v>
      </c>
    </row>
    <row r="313" spans="1:15">
      <c r="A313" s="8"/>
      <c r="B313">
        <v>2003</v>
      </c>
      <c r="C313">
        <v>5</v>
      </c>
      <c r="D313">
        <v>5.5149999999999997</v>
      </c>
      <c r="E313">
        <f t="shared" si="43"/>
        <v>2003.375</v>
      </c>
      <c r="F313" s="9">
        <f t="shared" si="44"/>
        <v>37773</v>
      </c>
      <c r="G313" s="9">
        <f t="shared" si="45"/>
        <v>37742</v>
      </c>
      <c r="H313" s="9">
        <f t="shared" si="46"/>
        <v>31</v>
      </c>
      <c r="I313" s="9">
        <f t="shared" si="47"/>
        <v>15.5</v>
      </c>
      <c r="J313" s="9">
        <f t="shared" si="48"/>
        <v>37757.5</v>
      </c>
      <c r="K313" s="8">
        <f t="shared" si="49"/>
        <v>5.5149999999999997</v>
      </c>
      <c r="L313" s="8">
        <f t="shared" si="50"/>
        <v>3.0972222222222179E-2</v>
      </c>
      <c r="M313" s="16">
        <f t="shared" si="51"/>
        <v>5515</v>
      </c>
      <c r="N313" s="16">
        <f t="shared" si="52"/>
        <v>30.972222222222179</v>
      </c>
      <c r="O313" s="8">
        <f>VLOOKUP(C313,SeasonalCycle_PivTab!$B$22:$C$33,2,FALSE)</f>
        <v>5.4840277777777775</v>
      </c>
    </row>
    <row r="314" spans="1:15">
      <c r="A314" s="8"/>
      <c r="B314">
        <v>2003</v>
      </c>
      <c r="C314">
        <v>6</v>
      </c>
      <c r="D314">
        <v>5.5380000000000003</v>
      </c>
      <c r="E314">
        <f t="shared" si="43"/>
        <v>2003.4583333333333</v>
      </c>
      <c r="F314" s="9">
        <f t="shared" si="44"/>
        <v>37803</v>
      </c>
      <c r="G314" s="9">
        <f t="shared" si="45"/>
        <v>37773</v>
      </c>
      <c r="H314" s="9">
        <f t="shared" si="46"/>
        <v>30</v>
      </c>
      <c r="I314" s="9">
        <f t="shared" si="47"/>
        <v>15</v>
      </c>
      <c r="J314" s="9">
        <f t="shared" si="48"/>
        <v>37788</v>
      </c>
      <c r="K314" s="8">
        <f t="shared" si="49"/>
        <v>5.5380000000000003</v>
      </c>
      <c r="L314" s="8">
        <f t="shared" si="50"/>
        <v>3.5833333333334494E-2</v>
      </c>
      <c r="M314" s="16">
        <f t="shared" si="51"/>
        <v>5538</v>
      </c>
      <c r="N314" s="16">
        <f t="shared" si="52"/>
        <v>35.833333333334494</v>
      </c>
      <c r="O314" s="8">
        <f>VLOOKUP(C314,SeasonalCycle_PivTab!$B$22:$C$33,2,FALSE)</f>
        <v>5.5021666666666658</v>
      </c>
    </row>
    <row r="315" spans="1:15">
      <c r="A315" s="8"/>
      <c r="B315">
        <v>2003</v>
      </c>
      <c r="C315">
        <v>7</v>
      </c>
      <c r="D315">
        <v>5.556</v>
      </c>
      <c r="E315">
        <f t="shared" si="43"/>
        <v>2003.5416666666667</v>
      </c>
      <c r="F315" s="9">
        <f t="shared" si="44"/>
        <v>37834</v>
      </c>
      <c r="G315" s="9">
        <f t="shared" si="45"/>
        <v>37803</v>
      </c>
      <c r="H315" s="9">
        <f t="shared" si="46"/>
        <v>31</v>
      </c>
      <c r="I315" s="9">
        <f t="shared" si="47"/>
        <v>15.5</v>
      </c>
      <c r="J315" s="9">
        <f t="shared" si="48"/>
        <v>37818.5</v>
      </c>
      <c r="K315" s="8">
        <f t="shared" si="49"/>
        <v>5.556</v>
      </c>
      <c r="L315" s="8">
        <f t="shared" si="50"/>
        <v>7.111111111110624E-3</v>
      </c>
      <c r="M315" s="16">
        <f t="shared" si="51"/>
        <v>5556</v>
      </c>
      <c r="N315" s="16">
        <f t="shared" si="52"/>
        <v>7.111111111110624</v>
      </c>
      <c r="O315" s="8">
        <f>VLOOKUP(C315,SeasonalCycle_PivTab!$B$22:$C$33,2,FALSE)</f>
        <v>5.5488888888888894</v>
      </c>
    </row>
    <row r="316" spans="1:15">
      <c r="A316" s="8"/>
      <c r="B316">
        <v>2003</v>
      </c>
      <c r="C316">
        <v>8</v>
      </c>
      <c r="D316">
        <v>5.6559999999999997</v>
      </c>
      <c r="E316">
        <f t="shared" si="43"/>
        <v>2003.625</v>
      </c>
      <c r="F316" s="9">
        <f t="shared" si="44"/>
        <v>37865</v>
      </c>
      <c r="G316" s="9">
        <f t="shared" si="45"/>
        <v>37834</v>
      </c>
      <c r="H316" s="9">
        <f t="shared" si="46"/>
        <v>31</v>
      </c>
      <c r="I316" s="9">
        <f t="shared" si="47"/>
        <v>15.5</v>
      </c>
      <c r="J316" s="9">
        <f t="shared" si="48"/>
        <v>37849.5</v>
      </c>
      <c r="K316" s="8">
        <f t="shared" si="49"/>
        <v>5.6559999999999997</v>
      </c>
      <c r="L316" s="8">
        <f t="shared" si="50"/>
        <v>7.8833333333331979E-2</v>
      </c>
      <c r="M316" s="16">
        <f t="shared" si="51"/>
        <v>5656</v>
      </c>
      <c r="N316" s="16">
        <f t="shared" si="52"/>
        <v>78.833333333331979</v>
      </c>
      <c r="O316" s="8">
        <f>VLOOKUP(C316,SeasonalCycle_PivTab!$B$22:$C$33,2,FALSE)</f>
        <v>5.5771666666666677</v>
      </c>
    </row>
    <row r="317" spans="1:15">
      <c r="A317" s="8"/>
      <c r="B317">
        <v>2003</v>
      </c>
      <c r="C317">
        <v>9</v>
      </c>
      <c r="D317">
        <v>5.641</v>
      </c>
      <c r="E317">
        <f t="shared" si="43"/>
        <v>2003.7083333333333</v>
      </c>
      <c r="F317" s="9">
        <f t="shared" si="44"/>
        <v>37895</v>
      </c>
      <c r="G317" s="9">
        <f t="shared" si="45"/>
        <v>37865</v>
      </c>
      <c r="H317" s="9">
        <f t="shared" si="46"/>
        <v>30</v>
      </c>
      <c r="I317" s="9">
        <f t="shared" si="47"/>
        <v>15</v>
      </c>
      <c r="J317" s="9">
        <f t="shared" si="48"/>
        <v>37880</v>
      </c>
      <c r="K317" s="8">
        <f t="shared" si="49"/>
        <v>5.641</v>
      </c>
      <c r="L317" s="8">
        <f t="shared" si="50"/>
        <v>4.1459459459456838E-2</v>
      </c>
      <c r="M317" s="16">
        <f t="shared" si="51"/>
        <v>5641</v>
      </c>
      <c r="N317" s="16">
        <f t="shared" si="52"/>
        <v>41.459459459456838</v>
      </c>
      <c r="O317" s="8">
        <f>VLOOKUP(C317,SeasonalCycle_PivTab!$B$22:$C$33,2,FALSE)</f>
        <v>5.5995405405405432</v>
      </c>
    </row>
    <row r="318" spans="1:15">
      <c r="A318" s="8"/>
      <c r="B318">
        <v>2003</v>
      </c>
      <c r="C318">
        <v>10</v>
      </c>
      <c r="D318">
        <v>5.6449999999999996</v>
      </c>
      <c r="E318">
        <f t="shared" si="43"/>
        <v>2003.7916666666667</v>
      </c>
      <c r="F318" s="9">
        <f t="shared" si="44"/>
        <v>37926</v>
      </c>
      <c r="G318" s="9">
        <f t="shared" si="45"/>
        <v>37895</v>
      </c>
      <c r="H318" s="9">
        <f t="shared" si="46"/>
        <v>31</v>
      </c>
      <c r="I318" s="9">
        <f t="shared" si="47"/>
        <v>15.5</v>
      </c>
      <c r="J318" s="9">
        <f t="shared" si="48"/>
        <v>37910.5</v>
      </c>
      <c r="K318" s="8">
        <f t="shared" si="49"/>
        <v>5.6449999999999996</v>
      </c>
      <c r="L318" s="8">
        <f t="shared" si="50"/>
        <v>5.5194444444442325E-2</v>
      </c>
      <c r="M318" s="16">
        <f t="shared" si="51"/>
        <v>5645</v>
      </c>
      <c r="N318" s="16">
        <f t="shared" si="52"/>
        <v>55.194444444442325</v>
      </c>
      <c r="O318" s="8">
        <f>VLOOKUP(C318,SeasonalCycle_PivTab!$B$22:$C$33,2,FALSE)</f>
        <v>5.5898055555555572</v>
      </c>
    </row>
    <row r="319" spans="1:15">
      <c r="A319" s="8"/>
      <c r="B319">
        <v>2003</v>
      </c>
      <c r="C319">
        <v>11</v>
      </c>
      <c r="D319">
        <v>5.63</v>
      </c>
      <c r="E319">
        <f t="shared" si="43"/>
        <v>2003.875</v>
      </c>
      <c r="F319" s="9">
        <f t="shared" si="44"/>
        <v>37956</v>
      </c>
      <c r="G319" s="9">
        <f t="shared" si="45"/>
        <v>37926</v>
      </c>
      <c r="H319" s="9">
        <f t="shared" si="46"/>
        <v>30</v>
      </c>
      <c r="I319" s="9">
        <f t="shared" si="47"/>
        <v>15</v>
      </c>
      <c r="J319" s="9">
        <f t="shared" si="48"/>
        <v>37941</v>
      </c>
      <c r="K319" s="8">
        <f t="shared" si="49"/>
        <v>5.63</v>
      </c>
      <c r="L319" s="8">
        <f t="shared" si="50"/>
        <v>2.6888888888890072E-2</v>
      </c>
      <c r="M319" s="16">
        <f t="shared" si="51"/>
        <v>5630</v>
      </c>
      <c r="N319" s="16">
        <f t="shared" si="52"/>
        <v>26.888888888890072</v>
      </c>
      <c r="O319" s="8">
        <f>VLOOKUP(C319,SeasonalCycle_PivTab!$B$22:$C$33,2,FALSE)</f>
        <v>5.6031111111111098</v>
      </c>
    </row>
    <row r="320" spans="1:15">
      <c r="A320" s="8"/>
      <c r="B320">
        <v>2003</v>
      </c>
      <c r="C320">
        <v>12</v>
      </c>
      <c r="D320">
        <v>5.7530000000000001</v>
      </c>
      <c r="E320">
        <f t="shared" si="43"/>
        <v>2003.9583333333333</v>
      </c>
      <c r="F320" s="9">
        <f t="shared" si="44"/>
        <v>37987</v>
      </c>
      <c r="G320" s="9">
        <f t="shared" si="45"/>
        <v>37956</v>
      </c>
      <c r="H320" s="9">
        <f t="shared" si="46"/>
        <v>31</v>
      </c>
      <c r="I320" s="9">
        <f t="shared" si="47"/>
        <v>15.5</v>
      </c>
      <c r="J320" s="9">
        <f t="shared" si="48"/>
        <v>37971.5</v>
      </c>
      <c r="K320" s="8">
        <f t="shared" si="49"/>
        <v>5.7530000000000001</v>
      </c>
      <c r="L320" s="8">
        <f t="shared" si="50"/>
        <v>0.11886486486486447</v>
      </c>
      <c r="M320" s="16">
        <f t="shared" si="51"/>
        <v>5753</v>
      </c>
      <c r="N320" s="16">
        <f t="shared" si="52"/>
        <v>118.86486486486447</v>
      </c>
      <c r="O320" s="8">
        <f>VLOOKUP(C320,SeasonalCycle_PivTab!$B$22:$C$33,2,FALSE)</f>
        <v>5.6341351351351356</v>
      </c>
    </row>
    <row r="321" spans="1:15">
      <c r="A321" s="8"/>
      <c r="B321">
        <v>2004</v>
      </c>
      <c r="C321">
        <v>1</v>
      </c>
      <c r="D321">
        <v>5.73</v>
      </c>
      <c r="E321">
        <f t="shared" si="43"/>
        <v>2004.0416666666667</v>
      </c>
      <c r="F321" s="9">
        <f t="shared" si="44"/>
        <v>38018</v>
      </c>
      <c r="G321" s="9">
        <f t="shared" si="45"/>
        <v>37987</v>
      </c>
      <c r="H321" s="9">
        <f t="shared" si="46"/>
        <v>31</v>
      </c>
      <c r="I321" s="9">
        <f t="shared" si="47"/>
        <v>15.5</v>
      </c>
      <c r="J321" s="9">
        <f t="shared" si="48"/>
        <v>38002.5</v>
      </c>
      <c r="K321" s="8">
        <f t="shared" si="49"/>
        <v>5.73</v>
      </c>
      <c r="L321" s="8">
        <f t="shared" si="50"/>
        <v>8.8514285714286878E-2</v>
      </c>
      <c r="M321" s="16">
        <f t="shared" si="51"/>
        <v>5730</v>
      </c>
      <c r="N321" s="16">
        <f t="shared" si="52"/>
        <v>88.514285714286871</v>
      </c>
      <c r="O321" s="8">
        <f>VLOOKUP(C321,SeasonalCycle_PivTab!$B$22:$C$33,2,FALSE)</f>
        <v>5.6414857142857135</v>
      </c>
    </row>
    <row r="322" spans="1:15">
      <c r="A322" s="8"/>
      <c r="B322">
        <v>2004</v>
      </c>
      <c r="C322">
        <v>2</v>
      </c>
      <c r="D322">
        <v>5.7069999999999999</v>
      </c>
      <c r="E322">
        <f t="shared" si="43"/>
        <v>2004.125</v>
      </c>
      <c r="F322" s="9">
        <f t="shared" si="44"/>
        <v>38047</v>
      </c>
      <c r="G322" s="9">
        <f t="shared" si="45"/>
        <v>38018</v>
      </c>
      <c r="H322" s="9">
        <f t="shared" si="46"/>
        <v>29</v>
      </c>
      <c r="I322" s="9">
        <f t="shared" si="47"/>
        <v>14.5</v>
      </c>
      <c r="J322" s="9">
        <f t="shared" si="48"/>
        <v>38032.5</v>
      </c>
      <c r="K322" s="8">
        <f t="shared" si="49"/>
        <v>5.7069999999999999</v>
      </c>
      <c r="L322" s="8">
        <f t="shared" si="50"/>
        <v>8.031428571428556E-2</v>
      </c>
      <c r="M322" s="16">
        <f t="shared" si="51"/>
        <v>5707</v>
      </c>
      <c r="N322" s="16">
        <f t="shared" si="52"/>
        <v>80.31428571428556</v>
      </c>
      <c r="O322" s="8">
        <f>VLOOKUP(C322,SeasonalCycle_PivTab!$B$22:$C$33,2,FALSE)</f>
        <v>5.6266857142857143</v>
      </c>
    </row>
    <row r="323" spans="1:15">
      <c r="A323" s="8"/>
      <c r="B323">
        <v>2004</v>
      </c>
      <c r="C323">
        <v>3</v>
      </c>
      <c r="D323">
        <v>5.5590000000000002</v>
      </c>
      <c r="E323">
        <f t="shared" si="43"/>
        <v>2004.2083333333333</v>
      </c>
      <c r="F323" s="9">
        <f t="shared" si="44"/>
        <v>38078</v>
      </c>
      <c r="G323" s="9">
        <f t="shared" si="45"/>
        <v>38047</v>
      </c>
      <c r="H323" s="9">
        <f t="shared" si="46"/>
        <v>31</v>
      </c>
      <c r="I323" s="9">
        <f t="shared" si="47"/>
        <v>15.5</v>
      </c>
      <c r="J323" s="9">
        <f t="shared" si="48"/>
        <v>38062.5</v>
      </c>
      <c r="K323" s="8">
        <f t="shared" si="49"/>
        <v>5.5590000000000002</v>
      </c>
      <c r="L323" s="8">
        <f t="shared" si="50"/>
        <v>-6.1764705882341175E-3</v>
      </c>
      <c r="M323" s="16">
        <f t="shared" si="51"/>
        <v>5559</v>
      </c>
      <c r="N323" s="16">
        <f t="shared" si="52"/>
        <v>-6.1764705882341175</v>
      </c>
      <c r="O323" s="8">
        <f>VLOOKUP(C323,SeasonalCycle_PivTab!$B$22:$C$33,2,FALSE)</f>
        <v>5.5651764705882343</v>
      </c>
    </row>
    <row r="324" spans="1:15">
      <c r="A324" s="8"/>
      <c r="B324">
        <v>2004</v>
      </c>
      <c r="C324">
        <v>4</v>
      </c>
      <c r="D324">
        <v>5.5339999999999998</v>
      </c>
      <c r="E324">
        <f t="shared" si="43"/>
        <v>2004.2916666666667</v>
      </c>
      <c r="F324" s="9">
        <f t="shared" si="44"/>
        <v>38108</v>
      </c>
      <c r="G324" s="9">
        <f t="shared" si="45"/>
        <v>38078</v>
      </c>
      <c r="H324" s="9">
        <f t="shared" si="46"/>
        <v>30</v>
      </c>
      <c r="I324" s="9">
        <f t="shared" si="47"/>
        <v>15</v>
      </c>
      <c r="J324" s="9">
        <f t="shared" si="48"/>
        <v>38093</v>
      </c>
      <c r="K324" s="8">
        <f t="shared" si="49"/>
        <v>5.5339999999999998</v>
      </c>
      <c r="L324" s="8">
        <f t="shared" si="50"/>
        <v>3.4685714285713765E-2</v>
      </c>
      <c r="M324" s="16">
        <f t="shared" si="51"/>
        <v>5534</v>
      </c>
      <c r="N324" s="16">
        <f t="shared" si="52"/>
        <v>34.685714285713765</v>
      </c>
      <c r="O324" s="8">
        <f>VLOOKUP(C324,SeasonalCycle_PivTab!$B$22:$C$33,2,FALSE)</f>
        <v>5.499314285714286</v>
      </c>
    </row>
    <row r="325" spans="1:15">
      <c r="A325" s="8"/>
      <c r="B325">
        <v>2004</v>
      </c>
      <c r="C325">
        <v>5</v>
      </c>
      <c r="D325">
        <v>5.5439999999999996</v>
      </c>
      <c r="E325">
        <f t="shared" si="43"/>
        <v>2004.375</v>
      </c>
      <c r="F325" s="9">
        <f t="shared" si="44"/>
        <v>38139</v>
      </c>
      <c r="G325" s="9">
        <f t="shared" si="45"/>
        <v>38108</v>
      </c>
      <c r="H325" s="9">
        <f t="shared" si="46"/>
        <v>31</v>
      </c>
      <c r="I325" s="9">
        <f t="shared" si="47"/>
        <v>15.5</v>
      </c>
      <c r="J325" s="9">
        <f t="shared" si="48"/>
        <v>38123.5</v>
      </c>
      <c r="K325" s="8">
        <f t="shared" si="49"/>
        <v>5.5439999999999996</v>
      </c>
      <c r="L325" s="8">
        <f t="shared" si="50"/>
        <v>5.9972222222222094E-2</v>
      </c>
      <c r="M325" s="16">
        <f t="shared" si="51"/>
        <v>5544</v>
      </c>
      <c r="N325" s="16">
        <f t="shared" si="52"/>
        <v>59.972222222222094</v>
      </c>
      <c r="O325" s="8">
        <f>VLOOKUP(C325,SeasonalCycle_PivTab!$B$22:$C$33,2,FALSE)</f>
        <v>5.4840277777777775</v>
      </c>
    </row>
    <row r="326" spans="1:15">
      <c r="A326" s="8"/>
      <c r="B326">
        <v>2004</v>
      </c>
      <c r="C326">
        <v>6</v>
      </c>
      <c r="D326">
        <v>5.5449999999999999</v>
      </c>
      <c r="E326">
        <f t="shared" si="43"/>
        <v>2004.4583333333333</v>
      </c>
      <c r="F326" s="9">
        <f t="shared" si="44"/>
        <v>38169</v>
      </c>
      <c r="G326" s="9">
        <f t="shared" si="45"/>
        <v>38139</v>
      </c>
      <c r="H326" s="9">
        <f t="shared" si="46"/>
        <v>30</v>
      </c>
      <c r="I326" s="9">
        <f t="shared" si="47"/>
        <v>15</v>
      </c>
      <c r="J326" s="9">
        <f t="shared" si="48"/>
        <v>38154</v>
      </c>
      <c r="K326" s="8">
        <f t="shared" si="49"/>
        <v>5.5449999999999999</v>
      </c>
      <c r="L326" s="8">
        <f t="shared" si="50"/>
        <v>4.2833333333334167E-2</v>
      </c>
      <c r="M326" s="16">
        <f t="shared" si="51"/>
        <v>5545</v>
      </c>
      <c r="N326" s="16">
        <f t="shared" si="52"/>
        <v>42.833333333334167</v>
      </c>
      <c r="O326" s="8">
        <f>VLOOKUP(C326,SeasonalCycle_PivTab!$B$22:$C$33,2,FALSE)</f>
        <v>5.5021666666666658</v>
      </c>
    </row>
    <row r="327" spans="1:15">
      <c r="A327" s="8"/>
      <c r="B327">
        <v>2004</v>
      </c>
      <c r="C327">
        <v>7</v>
      </c>
      <c r="D327">
        <v>5.6150000000000002</v>
      </c>
      <c r="E327">
        <f t="shared" si="43"/>
        <v>2004.5416666666667</v>
      </c>
      <c r="F327" s="9">
        <f t="shared" si="44"/>
        <v>38200</v>
      </c>
      <c r="G327" s="9">
        <f t="shared" si="45"/>
        <v>38169</v>
      </c>
      <c r="H327" s="9">
        <f t="shared" si="46"/>
        <v>31</v>
      </c>
      <c r="I327" s="9">
        <f t="shared" si="47"/>
        <v>15.5</v>
      </c>
      <c r="J327" s="9">
        <f t="shared" si="48"/>
        <v>38184.5</v>
      </c>
      <c r="K327" s="8">
        <f t="shared" si="49"/>
        <v>5.6150000000000002</v>
      </c>
      <c r="L327" s="8">
        <f t="shared" si="50"/>
        <v>6.6111111111110787E-2</v>
      </c>
      <c r="M327" s="16">
        <f t="shared" si="51"/>
        <v>5615</v>
      </c>
      <c r="N327" s="16">
        <f t="shared" si="52"/>
        <v>66.111111111110787</v>
      </c>
      <c r="O327" s="8">
        <f>VLOOKUP(C327,SeasonalCycle_PivTab!$B$22:$C$33,2,FALSE)</f>
        <v>5.5488888888888894</v>
      </c>
    </row>
    <row r="328" spans="1:15">
      <c r="A328" s="8"/>
      <c r="B328">
        <v>2004</v>
      </c>
      <c r="C328">
        <v>8</v>
      </c>
      <c r="D328">
        <v>5.6319999999999997</v>
      </c>
      <c r="E328">
        <f t="shared" si="43"/>
        <v>2004.625</v>
      </c>
      <c r="F328" s="9">
        <f t="shared" si="44"/>
        <v>38231</v>
      </c>
      <c r="G328" s="9">
        <f t="shared" si="45"/>
        <v>38200</v>
      </c>
      <c r="H328" s="9">
        <f t="shared" si="46"/>
        <v>31</v>
      </c>
      <c r="I328" s="9">
        <f t="shared" si="47"/>
        <v>15.5</v>
      </c>
      <c r="J328" s="9">
        <f t="shared" si="48"/>
        <v>38215.5</v>
      </c>
      <c r="K328" s="8">
        <f t="shared" si="49"/>
        <v>5.6319999999999997</v>
      </c>
      <c r="L328" s="8">
        <f t="shared" si="50"/>
        <v>5.4833333333331957E-2</v>
      </c>
      <c r="M328" s="16">
        <f t="shared" si="51"/>
        <v>5632</v>
      </c>
      <c r="N328" s="16">
        <f t="shared" si="52"/>
        <v>54.833333333331957</v>
      </c>
      <c r="O328" s="8">
        <f>VLOOKUP(C328,SeasonalCycle_PivTab!$B$22:$C$33,2,FALSE)</f>
        <v>5.5771666666666677</v>
      </c>
    </row>
    <row r="329" spans="1:15">
      <c r="A329" s="8"/>
      <c r="B329">
        <v>2004</v>
      </c>
      <c r="C329">
        <v>9</v>
      </c>
      <c r="D329">
        <v>5.6379999999999999</v>
      </c>
      <c r="E329">
        <f t="shared" si="43"/>
        <v>2004.7083333333333</v>
      </c>
      <c r="F329" s="9">
        <f t="shared" si="44"/>
        <v>38261</v>
      </c>
      <c r="G329" s="9">
        <f t="shared" si="45"/>
        <v>38231</v>
      </c>
      <c r="H329" s="9">
        <f t="shared" si="46"/>
        <v>30</v>
      </c>
      <c r="I329" s="9">
        <f t="shared" si="47"/>
        <v>15</v>
      </c>
      <c r="J329" s="9">
        <f t="shared" si="48"/>
        <v>38246</v>
      </c>
      <c r="K329" s="8">
        <f t="shared" si="49"/>
        <v>5.6379999999999999</v>
      </c>
      <c r="L329" s="8">
        <f t="shared" si="50"/>
        <v>3.8459459459456724E-2</v>
      </c>
      <c r="M329" s="16">
        <f t="shared" si="51"/>
        <v>5638</v>
      </c>
      <c r="N329" s="16">
        <f t="shared" si="52"/>
        <v>38.459459459456724</v>
      </c>
      <c r="O329" s="8">
        <f>VLOOKUP(C329,SeasonalCycle_PivTab!$B$22:$C$33,2,FALSE)</f>
        <v>5.5995405405405432</v>
      </c>
    </row>
    <row r="330" spans="1:15">
      <c r="A330" s="8"/>
      <c r="B330">
        <v>2004</v>
      </c>
      <c r="C330">
        <v>10</v>
      </c>
      <c r="D330">
        <v>5.6609999999999996</v>
      </c>
      <c r="E330">
        <f t="shared" si="43"/>
        <v>2004.7916666666667</v>
      </c>
      <c r="F330" s="9">
        <f t="shared" si="44"/>
        <v>38292</v>
      </c>
      <c r="G330" s="9">
        <f t="shared" si="45"/>
        <v>38261</v>
      </c>
      <c r="H330" s="9">
        <f t="shared" si="46"/>
        <v>31</v>
      </c>
      <c r="I330" s="9">
        <f t="shared" si="47"/>
        <v>15.5</v>
      </c>
      <c r="J330" s="9">
        <f t="shared" si="48"/>
        <v>38276.5</v>
      </c>
      <c r="K330" s="8">
        <f t="shared" si="49"/>
        <v>5.6609999999999996</v>
      </c>
      <c r="L330" s="8">
        <f t="shared" si="50"/>
        <v>7.119444444444234E-2</v>
      </c>
      <c r="M330" s="16">
        <f t="shared" si="51"/>
        <v>5661</v>
      </c>
      <c r="N330" s="16">
        <f t="shared" si="52"/>
        <v>71.19444444444234</v>
      </c>
      <c r="O330" s="8">
        <f>VLOOKUP(C330,SeasonalCycle_PivTab!$B$22:$C$33,2,FALSE)</f>
        <v>5.5898055555555572</v>
      </c>
    </row>
    <row r="331" spans="1:15">
      <c r="A331" s="8"/>
      <c r="B331">
        <v>2004</v>
      </c>
      <c r="C331">
        <v>11</v>
      </c>
      <c r="D331">
        <v>5.59</v>
      </c>
      <c r="E331">
        <f t="shared" si="43"/>
        <v>2004.875</v>
      </c>
      <c r="F331" s="9">
        <f t="shared" si="44"/>
        <v>38322</v>
      </c>
      <c r="G331" s="9">
        <f t="shared" si="45"/>
        <v>38292</v>
      </c>
      <c r="H331" s="9">
        <f t="shared" si="46"/>
        <v>30</v>
      </c>
      <c r="I331" s="9">
        <f t="shared" si="47"/>
        <v>15</v>
      </c>
      <c r="J331" s="9">
        <f t="shared" si="48"/>
        <v>38307</v>
      </c>
      <c r="K331" s="8">
        <f t="shared" si="49"/>
        <v>5.59</v>
      </c>
      <c r="L331" s="8">
        <f t="shared" si="50"/>
        <v>-1.3111111111109963E-2</v>
      </c>
      <c r="M331" s="16">
        <f t="shared" si="51"/>
        <v>5590</v>
      </c>
      <c r="N331" s="16">
        <f t="shared" si="52"/>
        <v>-13.111111111109963</v>
      </c>
      <c r="O331" s="8">
        <f>VLOOKUP(C331,SeasonalCycle_PivTab!$B$22:$C$33,2,FALSE)</f>
        <v>5.6031111111111098</v>
      </c>
    </row>
    <row r="332" spans="1:15">
      <c r="A332" s="8"/>
      <c r="B332">
        <v>2004</v>
      </c>
      <c r="C332">
        <v>12</v>
      </c>
      <c r="D332">
        <v>5.6879999999999997</v>
      </c>
      <c r="E332">
        <f t="shared" ref="E332:E395" si="53">B332+(C332-$E$6)/12</f>
        <v>2004.9583333333333</v>
      </c>
      <c r="F332" s="9">
        <f t="shared" ref="F332:F395" si="54">DATE(B332,C332+1,1)</f>
        <v>38353</v>
      </c>
      <c r="G332" s="9">
        <f t="shared" ref="G332:G395" si="55">DATE(B332,C332,1)</f>
        <v>38322</v>
      </c>
      <c r="H332" s="9">
        <f t="shared" ref="H332:H395" si="56">F332-G332</f>
        <v>31</v>
      </c>
      <c r="I332" s="9">
        <f t="shared" ref="I332:I395" si="57">H332/2</f>
        <v>15.5</v>
      </c>
      <c r="J332" s="9">
        <f t="shared" ref="J332:J395" si="58">G332+I332</f>
        <v>38337.5</v>
      </c>
      <c r="K332" s="8">
        <f t="shared" ref="K332:K395" si="59">D332</f>
        <v>5.6879999999999997</v>
      </c>
      <c r="L332" s="8">
        <f t="shared" ref="L332:L395" si="60">K332-$O332</f>
        <v>5.3864864864864082E-2</v>
      </c>
      <c r="M332" s="16">
        <f t="shared" ref="M332:M395" si="61">K332*1000</f>
        <v>5688</v>
      </c>
      <c r="N332" s="16">
        <f t="shared" ref="N332:N395" si="62">L332*1000</f>
        <v>53.864864864864082</v>
      </c>
      <c r="O332" s="8">
        <f>VLOOKUP(C332,SeasonalCycle_PivTab!$B$22:$C$33,2,FALSE)</f>
        <v>5.6341351351351356</v>
      </c>
    </row>
    <row r="333" spans="1:15">
      <c r="A333" s="8"/>
      <c r="B333">
        <v>2005</v>
      </c>
      <c r="C333">
        <v>1</v>
      </c>
      <c r="D333">
        <v>5.7679999999999998</v>
      </c>
      <c r="E333">
        <f t="shared" si="53"/>
        <v>2005.0416666666667</v>
      </c>
      <c r="F333" s="9">
        <f t="shared" si="54"/>
        <v>38384</v>
      </c>
      <c r="G333" s="9">
        <f t="shared" si="55"/>
        <v>38353</v>
      </c>
      <c r="H333" s="9">
        <f t="shared" si="56"/>
        <v>31</v>
      </c>
      <c r="I333" s="9">
        <f t="shared" si="57"/>
        <v>15.5</v>
      </c>
      <c r="J333" s="9">
        <f t="shared" si="58"/>
        <v>38368.5</v>
      </c>
      <c r="K333" s="8">
        <f t="shared" si="59"/>
        <v>5.7679999999999998</v>
      </c>
      <c r="L333" s="8">
        <f t="shared" si="60"/>
        <v>0.12651428571428625</v>
      </c>
      <c r="M333" s="16">
        <f t="shared" si="61"/>
        <v>5768</v>
      </c>
      <c r="N333" s="16">
        <f t="shared" si="62"/>
        <v>126.51428571428625</v>
      </c>
      <c r="O333" s="8">
        <f>VLOOKUP(C333,SeasonalCycle_PivTab!$B$22:$C$33,2,FALSE)</f>
        <v>5.6414857142857135</v>
      </c>
    </row>
    <row r="334" spans="1:15">
      <c r="A334" s="8"/>
      <c r="B334">
        <v>2005</v>
      </c>
      <c r="C334">
        <v>2</v>
      </c>
      <c r="D334">
        <v>5.7030000000000003</v>
      </c>
      <c r="E334">
        <f t="shared" si="53"/>
        <v>2005.125</v>
      </c>
      <c r="F334" s="9">
        <f t="shared" si="54"/>
        <v>38412</v>
      </c>
      <c r="G334" s="9">
        <f t="shared" si="55"/>
        <v>38384</v>
      </c>
      <c r="H334" s="9">
        <f t="shared" si="56"/>
        <v>28</v>
      </c>
      <c r="I334" s="9">
        <f t="shared" si="57"/>
        <v>14</v>
      </c>
      <c r="J334" s="9">
        <f t="shared" si="58"/>
        <v>38398</v>
      </c>
      <c r="K334" s="8">
        <f t="shared" si="59"/>
        <v>5.7030000000000003</v>
      </c>
      <c r="L334" s="8">
        <f t="shared" si="60"/>
        <v>7.6314285714286001E-2</v>
      </c>
      <c r="M334" s="16">
        <f t="shared" si="61"/>
        <v>5703</v>
      </c>
      <c r="N334" s="16">
        <f t="shared" si="62"/>
        <v>76.314285714286001</v>
      </c>
      <c r="O334" s="8">
        <f>VLOOKUP(C334,SeasonalCycle_PivTab!$B$22:$C$33,2,FALSE)</f>
        <v>5.6266857142857143</v>
      </c>
    </row>
    <row r="335" spans="1:15">
      <c r="A335" s="8"/>
      <c r="B335">
        <v>2005</v>
      </c>
      <c r="C335">
        <v>3</v>
      </c>
      <c r="D335">
        <v>5.665</v>
      </c>
      <c r="E335">
        <f t="shared" si="53"/>
        <v>2005.2083333333333</v>
      </c>
      <c r="F335" s="9">
        <f t="shared" si="54"/>
        <v>38443</v>
      </c>
      <c r="G335" s="9">
        <f t="shared" si="55"/>
        <v>38412</v>
      </c>
      <c r="H335" s="9">
        <f t="shared" si="56"/>
        <v>31</v>
      </c>
      <c r="I335" s="9">
        <f t="shared" si="57"/>
        <v>15.5</v>
      </c>
      <c r="J335" s="9">
        <f t="shared" si="58"/>
        <v>38427.5</v>
      </c>
      <c r="K335" s="8">
        <f t="shared" si="59"/>
        <v>5.665</v>
      </c>
      <c r="L335" s="8">
        <f t="shared" si="60"/>
        <v>9.9823529411765755E-2</v>
      </c>
      <c r="M335" s="16">
        <f t="shared" si="61"/>
        <v>5665</v>
      </c>
      <c r="N335" s="16">
        <f t="shared" si="62"/>
        <v>99.823529411765747</v>
      </c>
      <c r="O335" s="8">
        <f>VLOOKUP(C335,SeasonalCycle_PivTab!$B$22:$C$33,2,FALSE)</f>
        <v>5.5651764705882343</v>
      </c>
    </row>
    <row r="336" spans="1:15">
      <c r="A336" s="8"/>
      <c r="B336">
        <v>2005</v>
      </c>
      <c r="C336">
        <v>4</v>
      </c>
      <c r="D336">
        <v>5.57</v>
      </c>
      <c r="E336">
        <f t="shared" si="53"/>
        <v>2005.2916666666667</v>
      </c>
      <c r="F336" s="9">
        <f t="shared" si="54"/>
        <v>38473</v>
      </c>
      <c r="G336" s="9">
        <f t="shared" si="55"/>
        <v>38443</v>
      </c>
      <c r="H336" s="9">
        <f t="shared" si="56"/>
        <v>30</v>
      </c>
      <c r="I336" s="9">
        <f t="shared" si="57"/>
        <v>15</v>
      </c>
      <c r="J336" s="9">
        <f t="shared" si="58"/>
        <v>38458</v>
      </c>
      <c r="K336" s="8">
        <f t="shared" si="59"/>
        <v>5.57</v>
      </c>
      <c r="L336" s="8">
        <f t="shared" si="60"/>
        <v>7.0685714285714241E-2</v>
      </c>
      <c r="M336" s="16">
        <f t="shared" si="61"/>
        <v>5570</v>
      </c>
      <c r="N336" s="16">
        <f t="shared" si="62"/>
        <v>70.685714285714241</v>
      </c>
      <c r="O336" s="8">
        <f>VLOOKUP(C336,SeasonalCycle_PivTab!$B$22:$C$33,2,FALSE)</f>
        <v>5.499314285714286</v>
      </c>
    </row>
    <row r="337" spans="1:15">
      <c r="A337" s="8"/>
      <c r="B337">
        <v>2005</v>
      </c>
      <c r="C337">
        <v>5</v>
      </c>
      <c r="D337">
        <v>5.625</v>
      </c>
      <c r="E337">
        <f t="shared" si="53"/>
        <v>2005.375</v>
      </c>
      <c r="F337" s="9">
        <f t="shared" si="54"/>
        <v>38504</v>
      </c>
      <c r="G337" s="9">
        <f t="shared" si="55"/>
        <v>38473</v>
      </c>
      <c r="H337" s="9">
        <f t="shared" si="56"/>
        <v>31</v>
      </c>
      <c r="I337" s="9">
        <f t="shared" si="57"/>
        <v>15.5</v>
      </c>
      <c r="J337" s="9">
        <f t="shared" si="58"/>
        <v>38488.5</v>
      </c>
      <c r="K337" s="8">
        <f t="shared" si="59"/>
        <v>5.625</v>
      </c>
      <c r="L337" s="8">
        <f t="shared" si="60"/>
        <v>0.1409722222222225</v>
      </c>
      <c r="M337" s="16">
        <f t="shared" si="61"/>
        <v>5625</v>
      </c>
      <c r="N337" s="16">
        <f t="shared" si="62"/>
        <v>140.97222222222251</v>
      </c>
      <c r="O337" s="8">
        <f>VLOOKUP(C337,SeasonalCycle_PivTab!$B$22:$C$33,2,FALSE)</f>
        <v>5.4840277777777775</v>
      </c>
    </row>
    <row r="338" spans="1:15">
      <c r="A338" s="8"/>
      <c r="B338">
        <v>2005</v>
      </c>
      <c r="C338">
        <v>6</v>
      </c>
      <c r="D338">
        <v>5.5410000000000004</v>
      </c>
      <c r="E338">
        <f t="shared" si="53"/>
        <v>2005.4583333333333</v>
      </c>
      <c r="F338" s="9">
        <f t="shared" si="54"/>
        <v>38534</v>
      </c>
      <c r="G338" s="9">
        <f t="shared" si="55"/>
        <v>38504</v>
      </c>
      <c r="H338" s="9">
        <f t="shared" si="56"/>
        <v>30</v>
      </c>
      <c r="I338" s="9">
        <f t="shared" si="57"/>
        <v>15</v>
      </c>
      <c r="J338" s="9">
        <f t="shared" si="58"/>
        <v>38519</v>
      </c>
      <c r="K338" s="8">
        <f t="shared" si="59"/>
        <v>5.5410000000000004</v>
      </c>
      <c r="L338" s="8">
        <f t="shared" si="60"/>
        <v>3.8833333333334608E-2</v>
      </c>
      <c r="M338" s="16">
        <f t="shared" si="61"/>
        <v>5541</v>
      </c>
      <c r="N338" s="16">
        <f t="shared" si="62"/>
        <v>38.833333333334608</v>
      </c>
      <c r="O338" s="8">
        <f>VLOOKUP(C338,SeasonalCycle_PivTab!$B$22:$C$33,2,FALSE)</f>
        <v>5.5021666666666658</v>
      </c>
    </row>
    <row r="339" spans="1:15">
      <c r="A339" s="8"/>
      <c r="B339">
        <v>2005</v>
      </c>
      <c r="C339">
        <v>7</v>
      </c>
      <c r="D339">
        <v>5.6130000000000004</v>
      </c>
      <c r="E339">
        <f t="shared" si="53"/>
        <v>2005.5416666666667</v>
      </c>
      <c r="F339" s="9">
        <f t="shared" si="54"/>
        <v>38565</v>
      </c>
      <c r="G339" s="9">
        <f t="shared" si="55"/>
        <v>38534</v>
      </c>
      <c r="H339" s="9">
        <f t="shared" si="56"/>
        <v>31</v>
      </c>
      <c r="I339" s="9">
        <f t="shared" si="57"/>
        <v>15.5</v>
      </c>
      <c r="J339" s="9">
        <f t="shared" si="58"/>
        <v>38549.5</v>
      </c>
      <c r="K339" s="8">
        <f t="shared" si="59"/>
        <v>5.6130000000000004</v>
      </c>
      <c r="L339" s="8">
        <f t="shared" si="60"/>
        <v>6.4111111111111008E-2</v>
      </c>
      <c r="M339" s="16">
        <f t="shared" si="61"/>
        <v>5613</v>
      </c>
      <c r="N339" s="16">
        <f t="shared" si="62"/>
        <v>64.111111111111001</v>
      </c>
      <c r="O339" s="8">
        <f>VLOOKUP(C339,SeasonalCycle_PivTab!$B$22:$C$33,2,FALSE)</f>
        <v>5.5488888888888894</v>
      </c>
    </row>
    <row r="340" spans="1:15">
      <c r="A340" s="8"/>
      <c r="B340">
        <v>2005</v>
      </c>
      <c r="C340">
        <v>8</v>
      </c>
      <c r="D340">
        <v>5.6289999999999996</v>
      </c>
      <c r="E340">
        <f t="shared" si="53"/>
        <v>2005.625</v>
      </c>
      <c r="F340" s="9">
        <f t="shared" si="54"/>
        <v>38596</v>
      </c>
      <c r="G340" s="9">
        <f t="shared" si="55"/>
        <v>38565</v>
      </c>
      <c r="H340" s="9">
        <f t="shared" si="56"/>
        <v>31</v>
      </c>
      <c r="I340" s="9">
        <f t="shared" si="57"/>
        <v>15.5</v>
      </c>
      <c r="J340" s="9">
        <f t="shared" si="58"/>
        <v>38580.5</v>
      </c>
      <c r="K340" s="8">
        <f t="shared" si="59"/>
        <v>5.6289999999999996</v>
      </c>
      <c r="L340" s="8">
        <f t="shared" si="60"/>
        <v>5.1833333333331844E-2</v>
      </c>
      <c r="M340" s="16">
        <f t="shared" si="61"/>
        <v>5629</v>
      </c>
      <c r="N340" s="16">
        <f t="shared" si="62"/>
        <v>51.833333333331844</v>
      </c>
      <c r="O340" s="8">
        <f>VLOOKUP(C340,SeasonalCycle_PivTab!$B$22:$C$33,2,FALSE)</f>
        <v>5.5771666666666677</v>
      </c>
    </row>
    <row r="341" spans="1:15">
      <c r="A341" s="8"/>
      <c r="B341">
        <v>2005</v>
      </c>
      <c r="C341">
        <v>9</v>
      </c>
      <c r="D341">
        <v>5.5979999999999999</v>
      </c>
      <c r="E341">
        <f t="shared" si="53"/>
        <v>2005.7083333333333</v>
      </c>
      <c r="F341" s="9">
        <f t="shared" si="54"/>
        <v>38626</v>
      </c>
      <c r="G341" s="9">
        <f t="shared" si="55"/>
        <v>38596</v>
      </c>
      <c r="H341" s="9">
        <f t="shared" si="56"/>
        <v>30</v>
      </c>
      <c r="I341" s="9">
        <f t="shared" si="57"/>
        <v>15</v>
      </c>
      <c r="J341" s="9">
        <f t="shared" si="58"/>
        <v>38611</v>
      </c>
      <c r="K341" s="8">
        <f t="shared" si="59"/>
        <v>5.5979999999999999</v>
      </c>
      <c r="L341" s="8">
        <f t="shared" si="60"/>
        <v>-1.5405405405433115E-3</v>
      </c>
      <c r="M341" s="16">
        <f t="shared" si="61"/>
        <v>5598</v>
      </c>
      <c r="N341" s="16">
        <f t="shared" si="62"/>
        <v>-1.5405405405433115</v>
      </c>
      <c r="O341" s="8">
        <f>VLOOKUP(C341,SeasonalCycle_PivTab!$B$22:$C$33,2,FALSE)</f>
        <v>5.5995405405405432</v>
      </c>
    </row>
    <row r="342" spans="1:15">
      <c r="A342" s="8"/>
      <c r="B342">
        <v>2005</v>
      </c>
      <c r="C342">
        <v>10</v>
      </c>
      <c r="D342">
        <v>5.6</v>
      </c>
      <c r="E342">
        <f t="shared" si="53"/>
        <v>2005.7916666666667</v>
      </c>
      <c r="F342" s="9">
        <f t="shared" si="54"/>
        <v>38657</v>
      </c>
      <c r="G342" s="9">
        <f t="shared" si="55"/>
        <v>38626</v>
      </c>
      <c r="H342" s="9">
        <f t="shared" si="56"/>
        <v>31</v>
      </c>
      <c r="I342" s="9">
        <f t="shared" si="57"/>
        <v>15.5</v>
      </c>
      <c r="J342" s="9">
        <f t="shared" si="58"/>
        <v>38641.5</v>
      </c>
      <c r="K342" s="8">
        <f t="shared" si="59"/>
        <v>5.6</v>
      </c>
      <c r="L342" s="8">
        <f t="shared" si="60"/>
        <v>1.0194444444442397E-2</v>
      </c>
      <c r="M342" s="16">
        <f t="shared" si="61"/>
        <v>5600</v>
      </c>
      <c r="N342" s="16">
        <f t="shared" si="62"/>
        <v>10.194444444442397</v>
      </c>
      <c r="O342" s="8">
        <f>VLOOKUP(C342,SeasonalCycle_PivTab!$B$22:$C$33,2,FALSE)</f>
        <v>5.5898055555555572</v>
      </c>
    </row>
    <row r="343" spans="1:15">
      <c r="A343" s="8"/>
      <c r="B343">
        <v>2005</v>
      </c>
      <c r="C343">
        <v>11</v>
      </c>
      <c r="D343">
        <v>5.5970000000000004</v>
      </c>
      <c r="E343">
        <f t="shared" si="53"/>
        <v>2005.875</v>
      </c>
      <c r="F343" s="9">
        <f t="shared" si="54"/>
        <v>38687</v>
      </c>
      <c r="G343" s="9">
        <f t="shared" si="55"/>
        <v>38657</v>
      </c>
      <c r="H343" s="9">
        <f t="shared" si="56"/>
        <v>30</v>
      </c>
      <c r="I343" s="9">
        <f t="shared" si="57"/>
        <v>15</v>
      </c>
      <c r="J343" s="9">
        <f t="shared" si="58"/>
        <v>38672</v>
      </c>
      <c r="K343" s="8">
        <f t="shared" si="59"/>
        <v>5.5970000000000004</v>
      </c>
      <c r="L343" s="8">
        <f t="shared" si="60"/>
        <v>-6.1111111111094019E-3</v>
      </c>
      <c r="M343" s="16">
        <f t="shared" si="61"/>
        <v>5597</v>
      </c>
      <c r="N343" s="16">
        <f t="shared" si="62"/>
        <v>-6.1111111111094019</v>
      </c>
      <c r="O343" s="8">
        <f>VLOOKUP(C343,SeasonalCycle_PivTab!$B$22:$C$33,2,FALSE)</f>
        <v>5.6031111111111098</v>
      </c>
    </row>
    <row r="344" spans="1:15">
      <c r="A344" s="8"/>
      <c r="B344">
        <v>2005</v>
      </c>
      <c r="C344">
        <v>12</v>
      </c>
      <c r="D344">
        <v>5.7469999999999999</v>
      </c>
      <c r="E344">
        <f t="shared" si="53"/>
        <v>2005.9583333333333</v>
      </c>
      <c r="F344" s="9">
        <f t="shared" si="54"/>
        <v>38718</v>
      </c>
      <c r="G344" s="9">
        <f t="shared" si="55"/>
        <v>38687</v>
      </c>
      <c r="H344" s="9">
        <f t="shared" si="56"/>
        <v>31</v>
      </c>
      <c r="I344" s="9">
        <f t="shared" si="57"/>
        <v>15.5</v>
      </c>
      <c r="J344" s="9">
        <f t="shared" si="58"/>
        <v>38702.5</v>
      </c>
      <c r="K344" s="8">
        <f t="shared" si="59"/>
        <v>5.7469999999999999</v>
      </c>
      <c r="L344" s="8">
        <f t="shared" si="60"/>
        <v>0.11286486486486424</v>
      </c>
      <c r="M344" s="16">
        <f t="shared" si="61"/>
        <v>5747</v>
      </c>
      <c r="N344" s="16">
        <f t="shared" si="62"/>
        <v>112.86486486486424</v>
      </c>
      <c r="O344" s="8">
        <f>VLOOKUP(C344,SeasonalCycle_PivTab!$B$22:$C$33,2,FALSE)</f>
        <v>5.6341351351351356</v>
      </c>
    </row>
    <row r="345" spans="1:15">
      <c r="A345" s="8"/>
      <c r="B345">
        <v>2006</v>
      </c>
      <c r="C345">
        <v>1</v>
      </c>
      <c r="D345">
        <v>5.702</v>
      </c>
      <c r="E345">
        <f t="shared" si="53"/>
        <v>2006.0416666666667</v>
      </c>
      <c r="F345" s="9">
        <f t="shared" si="54"/>
        <v>38749</v>
      </c>
      <c r="G345" s="9">
        <f t="shared" si="55"/>
        <v>38718</v>
      </c>
      <c r="H345" s="9">
        <f t="shared" si="56"/>
        <v>31</v>
      </c>
      <c r="I345" s="9">
        <f t="shared" si="57"/>
        <v>15.5</v>
      </c>
      <c r="J345" s="9">
        <f t="shared" si="58"/>
        <v>38733.5</v>
      </c>
      <c r="K345" s="8">
        <f t="shared" si="59"/>
        <v>5.702</v>
      </c>
      <c r="L345" s="8">
        <f t="shared" si="60"/>
        <v>6.0514285714286409E-2</v>
      </c>
      <c r="M345" s="16">
        <f t="shared" si="61"/>
        <v>5702</v>
      </c>
      <c r="N345" s="16">
        <f t="shared" si="62"/>
        <v>60.514285714286409</v>
      </c>
      <c r="O345" s="8">
        <f>VLOOKUP(C345,SeasonalCycle_PivTab!$B$22:$C$33,2,FALSE)</f>
        <v>5.6414857142857135</v>
      </c>
    </row>
    <row r="346" spans="1:15">
      <c r="A346" s="8"/>
      <c r="B346">
        <v>2006</v>
      </c>
      <c r="C346">
        <v>2</v>
      </c>
      <c r="D346">
        <v>5.6079999999999997</v>
      </c>
      <c r="E346">
        <f t="shared" si="53"/>
        <v>2006.125</v>
      </c>
      <c r="F346" s="9">
        <f t="shared" si="54"/>
        <v>38777</v>
      </c>
      <c r="G346" s="9">
        <f t="shared" si="55"/>
        <v>38749</v>
      </c>
      <c r="H346" s="9">
        <f t="shared" si="56"/>
        <v>28</v>
      </c>
      <c r="I346" s="9">
        <f t="shared" si="57"/>
        <v>14</v>
      </c>
      <c r="J346" s="9">
        <f t="shared" si="58"/>
        <v>38763</v>
      </c>
      <c r="K346" s="8">
        <f t="shared" si="59"/>
        <v>5.6079999999999997</v>
      </c>
      <c r="L346" s="8">
        <f t="shared" si="60"/>
        <v>-1.8685714285714639E-2</v>
      </c>
      <c r="M346" s="16">
        <f t="shared" si="61"/>
        <v>5608</v>
      </c>
      <c r="N346" s="16">
        <f t="shared" si="62"/>
        <v>-18.685714285714639</v>
      </c>
      <c r="O346" s="8">
        <f>VLOOKUP(C346,SeasonalCycle_PivTab!$B$22:$C$33,2,FALSE)</f>
        <v>5.6266857142857143</v>
      </c>
    </row>
    <row r="347" spans="1:15">
      <c r="A347" s="8"/>
      <c r="B347">
        <v>2006</v>
      </c>
      <c r="C347">
        <v>3</v>
      </c>
      <c r="D347">
        <v>5.7</v>
      </c>
      <c r="E347">
        <f t="shared" si="53"/>
        <v>2006.2083333333333</v>
      </c>
      <c r="F347" s="9">
        <f t="shared" si="54"/>
        <v>38808</v>
      </c>
      <c r="G347" s="9">
        <f t="shared" si="55"/>
        <v>38777</v>
      </c>
      <c r="H347" s="9">
        <f t="shared" si="56"/>
        <v>31</v>
      </c>
      <c r="I347" s="9">
        <f t="shared" si="57"/>
        <v>15.5</v>
      </c>
      <c r="J347" s="9">
        <f t="shared" si="58"/>
        <v>38792.5</v>
      </c>
      <c r="K347" s="8">
        <f t="shared" si="59"/>
        <v>5.7</v>
      </c>
      <c r="L347" s="8">
        <f t="shared" si="60"/>
        <v>0.1348235294117659</v>
      </c>
      <c r="M347" s="16">
        <f t="shared" si="61"/>
        <v>5700</v>
      </c>
      <c r="N347" s="16">
        <f t="shared" si="62"/>
        <v>134.82352941176589</v>
      </c>
      <c r="O347" s="8">
        <f>VLOOKUP(C347,SeasonalCycle_PivTab!$B$22:$C$33,2,FALSE)</f>
        <v>5.5651764705882343</v>
      </c>
    </row>
    <row r="348" spans="1:15">
      <c r="A348" s="8"/>
      <c r="B348">
        <v>2006</v>
      </c>
      <c r="C348">
        <v>4</v>
      </c>
      <c r="D348">
        <v>5.6840000000000002</v>
      </c>
      <c r="E348">
        <f t="shared" si="53"/>
        <v>2006.2916666666667</v>
      </c>
      <c r="F348" s="9">
        <f t="shared" si="54"/>
        <v>38838</v>
      </c>
      <c r="G348" s="9">
        <f t="shared" si="55"/>
        <v>38808</v>
      </c>
      <c r="H348" s="9">
        <f t="shared" si="56"/>
        <v>30</v>
      </c>
      <c r="I348" s="9">
        <f t="shared" si="57"/>
        <v>15</v>
      </c>
      <c r="J348" s="9">
        <f t="shared" si="58"/>
        <v>38823</v>
      </c>
      <c r="K348" s="8">
        <f t="shared" si="59"/>
        <v>5.6840000000000002</v>
      </c>
      <c r="L348" s="8">
        <f t="shared" si="60"/>
        <v>0.18468571428571412</v>
      </c>
      <c r="M348" s="16">
        <f t="shared" si="61"/>
        <v>5684</v>
      </c>
      <c r="N348" s="16">
        <f t="shared" si="62"/>
        <v>184.68571428571411</v>
      </c>
      <c r="O348" s="8">
        <f>VLOOKUP(C348,SeasonalCycle_PivTab!$B$22:$C$33,2,FALSE)</f>
        <v>5.499314285714286</v>
      </c>
    </row>
    <row r="349" spans="1:15">
      <c r="A349" s="8"/>
      <c r="B349">
        <v>2006</v>
      </c>
      <c r="C349">
        <v>5</v>
      </c>
      <c r="D349">
        <v>5.5650000000000004</v>
      </c>
      <c r="E349">
        <f t="shared" si="53"/>
        <v>2006.375</v>
      </c>
      <c r="F349" s="9">
        <f t="shared" si="54"/>
        <v>38869</v>
      </c>
      <c r="G349" s="9">
        <f t="shared" si="55"/>
        <v>38838</v>
      </c>
      <c r="H349" s="9">
        <f t="shared" si="56"/>
        <v>31</v>
      </c>
      <c r="I349" s="9">
        <f t="shared" si="57"/>
        <v>15.5</v>
      </c>
      <c r="J349" s="9">
        <f t="shared" si="58"/>
        <v>38853.5</v>
      </c>
      <c r="K349" s="8">
        <f t="shared" si="59"/>
        <v>5.5650000000000004</v>
      </c>
      <c r="L349" s="8">
        <f t="shared" si="60"/>
        <v>8.0972222222222889E-2</v>
      </c>
      <c r="M349" s="16">
        <f t="shared" si="61"/>
        <v>5565</v>
      </c>
      <c r="N349" s="16">
        <f t="shared" si="62"/>
        <v>80.972222222222882</v>
      </c>
      <c r="O349" s="8">
        <f>VLOOKUP(C349,SeasonalCycle_PivTab!$B$22:$C$33,2,FALSE)</f>
        <v>5.4840277777777775</v>
      </c>
    </row>
    <row r="350" spans="1:15">
      <c r="A350" s="8"/>
      <c r="B350">
        <v>2006</v>
      </c>
      <c r="C350">
        <v>6</v>
      </c>
      <c r="D350">
        <v>5.5720000000000001</v>
      </c>
      <c r="E350">
        <f t="shared" si="53"/>
        <v>2006.4583333333333</v>
      </c>
      <c r="F350" s="9">
        <f t="shared" si="54"/>
        <v>38899</v>
      </c>
      <c r="G350" s="9">
        <f t="shared" si="55"/>
        <v>38869</v>
      </c>
      <c r="H350" s="9">
        <f t="shared" si="56"/>
        <v>30</v>
      </c>
      <c r="I350" s="9">
        <f t="shared" si="57"/>
        <v>15</v>
      </c>
      <c r="J350" s="9">
        <f t="shared" si="58"/>
        <v>38884</v>
      </c>
      <c r="K350" s="8">
        <f t="shared" si="59"/>
        <v>5.5720000000000001</v>
      </c>
      <c r="L350" s="8">
        <f t="shared" si="60"/>
        <v>6.9833333333334302E-2</v>
      </c>
      <c r="M350" s="16">
        <f t="shared" si="61"/>
        <v>5572</v>
      </c>
      <c r="N350" s="16">
        <f t="shared" si="62"/>
        <v>69.833333333334309</v>
      </c>
      <c r="O350" s="8">
        <f>VLOOKUP(C350,SeasonalCycle_PivTab!$B$22:$C$33,2,FALSE)</f>
        <v>5.5021666666666658</v>
      </c>
    </row>
    <row r="351" spans="1:15">
      <c r="A351" s="8"/>
      <c r="B351">
        <v>2006</v>
      </c>
      <c r="C351">
        <v>7</v>
      </c>
      <c r="D351">
        <v>5.6070000000000002</v>
      </c>
      <c r="E351">
        <f t="shared" si="53"/>
        <v>2006.5416666666667</v>
      </c>
      <c r="F351" s="9">
        <f t="shared" si="54"/>
        <v>38930</v>
      </c>
      <c r="G351" s="9">
        <f t="shared" si="55"/>
        <v>38899</v>
      </c>
      <c r="H351" s="9">
        <f t="shared" si="56"/>
        <v>31</v>
      </c>
      <c r="I351" s="9">
        <f t="shared" si="57"/>
        <v>15.5</v>
      </c>
      <c r="J351" s="9">
        <f t="shared" si="58"/>
        <v>38914.5</v>
      </c>
      <c r="K351" s="8">
        <f t="shared" si="59"/>
        <v>5.6070000000000002</v>
      </c>
      <c r="L351" s="8">
        <f t="shared" si="60"/>
        <v>5.811111111111078E-2</v>
      </c>
      <c r="M351" s="16">
        <f t="shared" si="61"/>
        <v>5607</v>
      </c>
      <c r="N351" s="16">
        <f t="shared" si="62"/>
        <v>58.11111111111078</v>
      </c>
      <c r="O351" s="8">
        <f>VLOOKUP(C351,SeasonalCycle_PivTab!$B$22:$C$33,2,FALSE)</f>
        <v>5.5488888888888894</v>
      </c>
    </row>
    <row r="352" spans="1:15">
      <c r="A352" s="8"/>
      <c r="B352">
        <v>2006</v>
      </c>
      <c r="C352">
        <v>8</v>
      </c>
      <c r="D352">
        <v>5.6390000000000002</v>
      </c>
      <c r="E352">
        <f t="shared" si="53"/>
        <v>2006.625</v>
      </c>
      <c r="F352" s="9">
        <f t="shared" si="54"/>
        <v>38961</v>
      </c>
      <c r="G352" s="9">
        <f t="shared" si="55"/>
        <v>38930</v>
      </c>
      <c r="H352" s="9">
        <f t="shared" si="56"/>
        <v>31</v>
      </c>
      <c r="I352" s="9">
        <f t="shared" si="57"/>
        <v>15.5</v>
      </c>
      <c r="J352" s="9">
        <f t="shared" si="58"/>
        <v>38945.5</v>
      </c>
      <c r="K352" s="8">
        <f t="shared" si="59"/>
        <v>5.6390000000000002</v>
      </c>
      <c r="L352" s="8">
        <f t="shared" si="60"/>
        <v>6.1833333333332519E-2</v>
      </c>
      <c r="M352" s="16">
        <f t="shared" si="61"/>
        <v>5639</v>
      </c>
      <c r="N352" s="16">
        <f t="shared" si="62"/>
        <v>61.833333333332519</v>
      </c>
      <c r="O352" s="8">
        <f>VLOOKUP(C352,SeasonalCycle_PivTab!$B$22:$C$33,2,FALSE)</f>
        <v>5.5771666666666677</v>
      </c>
    </row>
    <row r="353" spans="1:15">
      <c r="A353" s="8"/>
      <c r="B353">
        <v>2006</v>
      </c>
      <c r="C353">
        <v>9</v>
      </c>
      <c r="D353">
        <v>5.62</v>
      </c>
      <c r="E353">
        <f t="shared" si="53"/>
        <v>2006.7083333333333</v>
      </c>
      <c r="F353" s="9">
        <f t="shared" si="54"/>
        <v>38991</v>
      </c>
      <c r="G353" s="9">
        <f t="shared" si="55"/>
        <v>38961</v>
      </c>
      <c r="H353" s="9">
        <f t="shared" si="56"/>
        <v>30</v>
      </c>
      <c r="I353" s="9">
        <f t="shared" si="57"/>
        <v>15</v>
      </c>
      <c r="J353" s="9">
        <f t="shared" si="58"/>
        <v>38976</v>
      </c>
      <c r="K353" s="8">
        <f t="shared" si="59"/>
        <v>5.62</v>
      </c>
      <c r="L353" s="8">
        <f t="shared" si="60"/>
        <v>2.045945945945693E-2</v>
      </c>
      <c r="M353" s="16">
        <f t="shared" si="61"/>
        <v>5620</v>
      </c>
      <c r="N353" s="16">
        <f t="shared" si="62"/>
        <v>20.45945945945693</v>
      </c>
      <c r="O353" s="8">
        <f>VLOOKUP(C353,SeasonalCycle_PivTab!$B$22:$C$33,2,FALSE)</f>
        <v>5.5995405405405432</v>
      </c>
    </row>
    <row r="354" spans="1:15">
      <c r="A354" s="8"/>
      <c r="B354">
        <v>2006</v>
      </c>
      <c r="C354">
        <v>10</v>
      </c>
      <c r="D354">
        <v>5.6369999999999996</v>
      </c>
      <c r="E354">
        <f t="shared" si="53"/>
        <v>2006.7916666666667</v>
      </c>
      <c r="F354" s="9">
        <f t="shared" si="54"/>
        <v>39022</v>
      </c>
      <c r="G354" s="9">
        <f t="shared" si="55"/>
        <v>38991</v>
      </c>
      <c r="H354" s="9">
        <f t="shared" si="56"/>
        <v>31</v>
      </c>
      <c r="I354" s="9">
        <f t="shared" si="57"/>
        <v>15.5</v>
      </c>
      <c r="J354" s="9">
        <f t="shared" si="58"/>
        <v>39006.5</v>
      </c>
      <c r="K354" s="8">
        <f t="shared" si="59"/>
        <v>5.6369999999999996</v>
      </c>
      <c r="L354" s="8">
        <f t="shared" si="60"/>
        <v>4.7194444444442318E-2</v>
      </c>
      <c r="M354" s="16">
        <f t="shared" si="61"/>
        <v>5637</v>
      </c>
      <c r="N354" s="16">
        <f t="shared" si="62"/>
        <v>47.194444444442318</v>
      </c>
      <c r="O354" s="8">
        <f>VLOOKUP(C354,SeasonalCycle_PivTab!$B$22:$C$33,2,FALSE)</f>
        <v>5.5898055555555572</v>
      </c>
    </row>
    <row r="355" spans="1:15">
      <c r="A355" s="8"/>
      <c r="B355">
        <v>2006</v>
      </c>
      <c r="C355">
        <v>11</v>
      </c>
      <c r="D355">
        <v>5.6449999999999996</v>
      </c>
      <c r="E355">
        <f t="shared" si="53"/>
        <v>2006.875</v>
      </c>
      <c r="F355" s="9">
        <f t="shared" si="54"/>
        <v>39052</v>
      </c>
      <c r="G355" s="9">
        <f t="shared" si="55"/>
        <v>39022</v>
      </c>
      <c r="H355" s="9">
        <f t="shared" si="56"/>
        <v>30</v>
      </c>
      <c r="I355" s="9">
        <f t="shared" si="57"/>
        <v>15</v>
      </c>
      <c r="J355" s="9">
        <f t="shared" si="58"/>
        <v>39037</v>
      </c>
      <c r="K355" s="8">
        <f t="shared" si="59"/>
        <v>5.6449999999999996</v>
      </c>
      <c r="L355" s="8">
        <f t="shared" si="60"/>
        <v>4.1888888888889753E-2</v>
      </c>
      <c r="M355" s="16">
        <f t="shared" si="61"/>
        <v>5645</v>
      </c>
      <c r="N355" s="16">
        <f t="shared" si="62"/>
        <v>41.888888888889753</v>
      </c>
      <c r="O355" s="8">
        <f>VLOOKUP(C355,SeasonalCycle_PivTab!$B$22:$C$33,2,FALSE)</f>
        <v>5.6031111111111098</v>
      </c>
    </row>
    <row r="356" spans="1:15">
      <c r="A356" s="8"/>
      <c r="B356">
        <v>2006</v>
      </c>
      <c r="C356">
        <v>12</v>
      </c>
      <c r="D356">
        <v>5.665</v>
      </c>
      <c r="E356">
        <f t="shared" si="53"/>
        <v>2006.9583333333333</v>
      </c>
      <c r="F356" s="9">
        <f t="shared" si="54"/>
        <v>39083</v>
      </c>
      <c r="G356" s="9">
        <f t="shared" si="55"/>
        <v>39052</v>
      </c>
      <c r="H356" s="9">
        <f t="shared" si="56"/>
        <v>31</v>
      </c>
      <c r="I356" s="9">
        <f t="shared" si="57"/>
        <v>15.5</v>
      </c>
      <c r="J356" s="9">
        <f t="shared" si="58"/>
        <v>39067.5</v>
      </c>
      <c r="K356" s="8">
        <f t="shared" si="59"/>
        <v>5.665</v>
      </c>
      <c r="L356" s="8">
        <f t="shared" si="60"/>
        <v>3.0864864864864394E-2</v>
      </c>
      <c r="M356" s="16">
        <f t="shared" si="61"/>
        <v>5665</v>
      </c>
      <c r="N356" s="16">
        <f t="shared" si="62"/>
        <v>30.864864864864394</v>
      </c>
      <c r="O356" s="8">
        <f>VLOOKUP(C356,SeasonalCycle_PivTab!$B$22:$C$33,2,FALSE)</f>
        <v>5.6341351351351356</v>
      </c>
    </row>
    <row r="357" spans="1:15">
      <c r="A357" s="8"/>
      <c r="B357">
        <v>2007</v>
      </c>
      <c r="C357">
        <v>1</v>
      </c>
      <c r="D357">
        <v>5.5519999999999996</v>
      </c>
      <c r="E357">
        <f t="shared" si="53"/>
        <v>2007.0416666666667</v>
      </c>
      <c r="F357" s="9">
        <f t="shared" si="54"/>
        <v>39114</v>
      </c>
      <c r="G357" s="9">
        <f t="shared" si="55"/>
        <v>39083</v>
      </c>
      <c r="H357" s="9">
        <f t="shared" si="56"/>
        <v>31</v>
      </c>
      <c r="I357" s="9">
        <f t="shared" si="57"/>
        <v>15.5</v>
      </c>
      <c r="J357" s="9">
        <f t="shared" si="58"/>
        <v>39098.5</v>
      </c>
      <c r="K357" s="8">
        <f t="shared" si="59"/>
        <v>5.5519999999999996</v>
      </c>
      <c r="L357" s="8">
        <f t="shared" si="60"/>
        <v>-8.9485714285713946E-2</v>
      </c>
      <c r="M357" s="16">
        <f t="shared" si="61"/>
        <v>5552</v>
      </c>
      <c r="N357" s="16">
        <f t="shared" si="62"/>
        <v>-89.485714285713954</v>
      </c>
      <c r="O357" s="8">
        <f>VLOOKUP(C357,SeasonalCycle_PivTab!$B$22:$C$33,2,FALSE)</f>
        <v>5.6414857142857135</v>
      </c>
    </row>
    <row r="358" spans="1:15">
      <c r="A358" s="8"/>
      <c r="B358">
        <v>2007</v>
      </c>
      <c r="C358">
        <v>2</v>
      </c>
      <c r="D358">
        <v>5.6349999999999998</v>
      </c>
      <c r="E358">
        <f t="shared" si="53"/>
        <v>2007.125</v>
      </c>
      <c r="F358" s="9">
        <f t="shared" si="54"/>
        <v>39142</v>
      </c>
      <c r="G358" s="9">
        <f t="shared" si="55"/>
        <v>39114</v>
      </c>
      <c r="H358" s="9">
        <f t="shared" si="56"/>
        <v>28</v>
      </c>
      <c r="I358" s="9">
        <f t="shared" si="57"/>
        <v>14</v>
      </c>
      <c r="J358" s="9">
        <f t="shared" si="58"/>
        <v>39128</v>
      </c>
      <c r="K358" s="8">
        <f t="shared" si="59"/>
        <v>5.6349999999999998</v>
      </c>
      <c r="L358" s="8">
        <f t="shared" si="60"/>
        <v>8.3142857142854965E-3</v>
      </c>
      <c r="M358" s="16">
        <f t="shared" si="61"/>
        <v>5635</v>
      </c>
      <c r="N358" s="16">
        <f t="shared" si="62"/>
        <v>8.3142857142854965</v>
      </c>
      <c r="O358" s="8">
        <f>VLOOKUP(C358,SeasonalCycle_PivTab!$B$22:$C$33,2,FALSE)</f>
        <v>5.6266857142857143</v>
      </c>
    </row>
    <row r="359" spans="1:15">
      <c r="A359" s="8"/>
      <c r="B359">
        <v>2007</v>
      </c>
      <c r="C359">
        <v>3</v>
      </c>
      <c r="D359">
        <v>5.5010000000000003</v>
      </c>
      <c r="E359">
        <f t="shared" si="53"/>
        <v>2007.2083333333333</v>
      </c>
      <c r="F359" s="9">
        <f t="shared" si="54"/>
        <v>39173</v>
      </c>
      <c r="G359" s="9">
        <f t="shared" si="55"/>
        <v>39142</v>
      </c>
      <c r="H359" s="9">
        <f t="shared" si="56"/>
        <v>31</v>
      </c>
      <c r="I359" s="9">
        <f t="shared" si="57"/>
        <v>15.5</v>
      </c>
      <c r="J359" s="9">
        <f t="shared" si="58"/>
        <v>39157.5</v>
      </c>
      <c r="K359" s="8">
        <f t="shared" si="59"/>
        <v>5.5010000000000003</v>
      </c>
      <c r="L359" s="8">
        <f t="shared" si="60"/>
        <v>-6.4176470588233947E-2</v>
      </c>
      <c r="M359" s="16">
        <f t="shared" si="61"/>
        <v>5501</v>
      </c>
      <c r="N359" s="16">
        <f t="shared" si="62"/>
        <v>-64.17647058823394</v>
      </c>
      <c r="O359" s="8">
        <f>VLOOKUP(C359,SeasonalCycle_PivTab!$B$22:$C$33,2,FALSE)</f>
        <v>5.5651764705882343</v>
      </c>
    </row>
    <row r="360" spans="1:15">
      <c r="A360" s="8"/>
      <c r="B360">
        <v>2007</v>
      </c>
      <c r="C360">
        <v>4</v>
      </c>
      <c r="D360">
        <v>5.484</v>
      </c>
      <c r="E360">
        <f t="shared" si="53"/>
        <v>2007.2916666666667</v>
      </c>
      <c r="F360" s="9">
        <f t="shared" si="54"/>
        <v>39203</v>
      </c>
      <c r="G360" s="9">
        <f t="shared" si="55"/>
        <v>39173</v>
      </c>
      <c r="H360" s="9">
        <f t="shared" si="56"/>
        <v>30</v>
      </c>
      <c r="I360" s="9">
        <f t="shared" si="57"/>
        <v>15</v>
      </c>
      <c r="J360" s="9">
        <f t="shared" si="58"/>
        <v>39188</v>
      </c>
      <c r="K360" s="8">
        <f t="shared" si="59"/>
        <v>5.484</v>
      </c>
      <c r="L360" s="8">
        <f t="shared" si="60"/>
        <v>-1.5314285714286058E-2</v>
      </c>
      <c r="M360" s="16">
        <f t="shared" si="61"/>
        <v>5484</v>
      </c>
      <c r="N360" s="16">
        <f t="shared" si="62"/>
        <v>-15.314285714286058</v>
      </c>
      <c r="O360" s="8">
        <f>VLOOKUP(C360,SeasonalCycle_PivTab!$B$22:$C$33,2,FALSE)</f>
        <v>5.499314285714286</v>
      </c>
    </row>
    <row r="361" spans="1:15">
      <c r="A361" s="8"/>
      <c r="B361">
        <v>2007</v>
      </c>
      <c r="C361">
        <v>5</v>
      </c>
      <c r="D361">
        <v>5.484</v>
      </c>
      <c r="E361">
        <f t="shared" si="53"/>
        <v>2007.375</v>
      </c>
      <c r="F361" s="9">
        <f t="shared" si="54"/>
        <v>39234</v>
      </c>
      <c r="G361" s="9">
        <f t="shared" si="55"/>
        <v>39203</v>
      </c>
      <c r="H361" s="9">
        <f t="shared" si="56"/>
        <v>31</v>
      </c>
      <c r="I361" s="9">
        <f t="shared" si="57"/>
        <v>15.5</v>
      </c>
      <c r="J361" s="9">
        <f t="shared" si="58"/>
        <v>39218.5</v>
      </c>
      <c r="K361" s="8">
        <f t="shared" si="59"/>
        <v>5.484</v>
      </c>
      <c r="L361" s="8">
        <f t="shared" si="60"/>
        <v>-2.7777777777515666E-5</v>
      </c>
      <c r="M361" s="16">
        <f t="shared" si="61"/>
        <v>5484</v>
      </c>
      <c r="N361" s="16">
        <f t="shared" si="62"/>
        <v>-2.7777777777515666E-2</v>
      </c>
      <c r="O361" s="8">
        <f>VLOOKUP(C361,SeasonalCycle_PivTab!$B$22:$C$33,2,FALSE)</f>
        <v>5.4840277777777775</v>
      </c>
    </row>
    <row r="362" spans="1:15">
      <c r="A362" s="8"/>
      <c r="B362">
        <v>2007</v>
      </c>
      <c r="C362">
        <v>6</v>
      </c>
      <c r="D362">
        <v>5.5140000000000002</v>
      </c>
      <c r="E362">
        <f t="shared" si="53"/>
        <v>2007.4583333333333</v>
      </c>
      <c r="F362" s="9">
        <f t="shared" si="54"/>
        <v>39264</v>
      </c>
      <c r="G362" s="9">
        <f t="shared" si="55"/>
        <v>39234</v>
      </c>
      <c r="H362" s="9">
        <f t="shared" si="56"/>
        <v>30</v>
      </c>
      <c r="I362" s="9">
        <f t="shared" si="57"/>
        <v>15</v>
      </c>
      <c r="J362" s="9">
        <f t="shared" si="58"/>
        <v>39249</v>
      </c>
      <c r="K362" s="8">
        <f t="shared" si="59"/>
        <v>5.5140000000000002</v>
      </c>
      <c r="L362" s="8">
        <f t="shared" si="60"/>
        <v>1.1833333333334473E-2</v>
      </c>
      <c r="M362" s="16">
        <f t="shared" si="61"/>
        <v>5514</v>
      </c>
      <c r="N362" s="16">
        <f t="shared" si="62"/>
        <v>11.833333333334473</v>
      </c>
      <c r="O362" s="8">
        <f>VLOOKUP(C362,SeasonalCycle_PivTab!$B$22:$C$33,2,FALSE)</f>
        <v>5.5021666666666658</v>
      </c>
    </row>
    <row r="363" spans="1:15">
      <c r="A363" s="8"/>
      <c r="B363">
        <v>2007</v>
      </c>
      <c r="C363">
        <v>7</v>
      </c>
      <c r="D363">
        <v>5.5990000000000002</v>
      </c>
      <c r="E363">
        <f t="shared" si="53"/>
        <v>2007.5416666666667</v>
      </c>
      <c r="F363" s="9">
        <f t="shared" si="54"/>
        <v>39295</v>
      </c>
      <c r="G363" s="9">
        <f t="shared" si="55"/>
        <v>39264</v>
      </c>
      <c r="H363" s="9">
        <f t="shared" si="56"/>
        <v>31</v>
      </c>
      <c r="I363" s="9">
        <f t="shared" si="57"/>
        <v>15.5</v>
      </c>
      <c r="J363" s="9">
        <f t="shared" si="58"/>
        <v>39279.5</v>
      </c>
      <c r="K363" s="8">
        <f t="shared" si="59"/>
        <v>5.5990000000000002</v>
      </c>
      <c r="L363" s="8">
        <f t="shared" si="60"/>
        <v>5.0111111111110773E-2</v>
      </c>
      <c r="M363" s="16">
        <f t="shared" si="61"/>
        <v>5599</v>
      </c>
      <c r="N363" s="16">
        <f t="shared" si="62"/>
        <v>50.111111111110773</v>
      </c>
      <c r="O363" s="8">
        <f>VLOOKUP(C363,SeasonalCycle_PivTab!$B$22:$C$33,2,FALSE)</f>
        <v>5.5488888888888894</v>
      </c>
    </row>
    <row r="364" spans="1:15">
      <c r="A364" s="8"/>
      <c r="B364">
        <v>2007</v>
      </c>
      <c r="C364">
        <v>8</v>
      </c>
      <c r="D364">
        <v>5.63</v>
      </c>
      <c r="E364">
        <f t="shared" si="53"/>
        <v>2007.625</v>
      </c>
      <c r="F364" s="9">
        <f t="shared" si="54"/>
        <v>39326</v>
      </c>
      <c r="G364" s="9">
        <f t="shared" si="55"/>
        <v>39295</v>
      </c>
      <c r="H364" s="9">
        <f t="shared" si="56"/>
        <v>31</v>
      </c>
      <c r="I364" s="9">
        <f t="shared" si="57"/>
        <v>15.5</v>
      </c>
      <c r="J364" s="9">
        <f t="shared" si="58"/>
        <v>39310.5</v>
      </c>
      <c r="K364" s="8">
        <f t="shared" si="59"/>
        <v>5.63</v>
      </c>
      <c r="L364" s="8">
        <f t="shared" si="60"/>
        <v>5.2833333333332178E-2</v>
      </c>
      <c r="M364" s="16">
        <f t="shared" si="61"/>
        <v>5630</v>
      </c>
      <c r="N364" s="16">
        <f t="shared" si="62"/>
        <v>52.833333333332178</v>
      </c>
      <c r="O364" s="8">
        <f>VLOOKUP(C364,SeasonalCycle_PivTab!$B$22:$C$33,2,FALSE)</f>
        <v>5.5771666666666677</v>
      </c>
    </row>
    <row r="365" spans="1:15">
      <c r="A365" s="8"/>
      <c r="B365">
        <v>2007</v>
      </c>
      <c r="C365">
        <v>9</v>
      </c>
      <c r="D365">
        <v>5.6379999999999999</v>
      </c>
      <c r="E365">
        <f t="shared" si="53"/>
        <v>2007.7083333333333</v>
      </c>
      <c r="F365" s="9">
        <f t="shared" si="54"/>
        <v>39356</v>
      </c>
      <c r="G365" s="9">
        <f t="shared" si="55"/>
        <v>39326</v>
      </c>
      <c r="H365" s="9">
        <f t="shared" si="56"/>
        <v>30</v>
      </c>
      <c r="I365" s="9">
        <f t="shared" si="57"/>
        <v>15</v>
      </c>
      <c r="J365" s="9">
        <f t="shared" si="58"/>
        <v>39341</v>
      </c>
      <c r="K365" s="8">
        <f t="shared" si="59"/>
        <v>5.6379999999999999</v>
      </c>
      <c r="L365" s="8">
        <f t="shared" si="60"/>
        <v>3.8459459459456724E-2</v>
      </c>
      <c r="M365" s="16">
        <f t="shared" si="61"/>
        <v>5638</v>
      </c>
      <c r="N365" s="16">
        <f t="shared" si="62"/>
        <v>38.459459459456724</v>
      </c>
      <c r="O365" s="8">
        <f>VLOOKUP(C365,SeasonalCycle_PivTab!$B$22:$C$33,2,FALSE)</f>
        <v>5.5995405405405432</v>
      </c>
    </row>
    <row r="366" spans="1:15">
      <c r="A366" s="8"/>
      <c r="B366">
        <v>2007</v>
      </c>
      <c r="C366">
        <v>10</v>
      </c>
      <c r="D366">
        <v>5.609</v>
      </c>
      <c r="E366">
        <f t="shared" si="53"/>
        <v>2007.7916666666667</v>
      </c>
      <c r="F366" s="9">
        <f t="shared" si="54"/>
        <v>39387</v>
      </c>
      <c r="G366" s="9">
        <f t="shared" si="55"/>
        <v>39356</v>
      </c>
      <c r="H366" s="9">
        <f t="shared" si="56"/>
        <v>31</v>
      </c>
      <c r="I366" s="9">
        <f t="shared" si="57"/>
        <v>15.5</v>
      </c>
      <c r="J366" s="9">
        <f t="shared" si="58"/>
        <v>39371.5</v>
      </c>
      <c r="K366" s="8">
        <f t="shared" si="59"/>
        <v>5.609</v>
      </c>
      <c r="L366" s="8">
        <f t="shared" si="60"/>
        <v>1.9194444444442738E-2</v>
      </c>
      <c r="M366" s="16">
        <f t="shared" si="61"/>
        <v>5609</v>
      </c>
      <c r="N366" s="16">
        <f t="shared" si="62"/>
        <v>19.194444444442738</v>
      </c>
      <c r="O366" s="8">
        <f>VLOOKUP(C366,SeasonalCycle_PivTab!$B$22:$C$33,2,FALSE)</f>
        <v>5.5898055555555572</v>
      </c>
    </row>
    <row r="367" spans="1:15">
      <c r="A367" s="8"/>
      <c r="B367">
        <v>2007</v>
      </c>
      <c r="C367">
        <v>11</v>
      </c>
      <c r="D367">
        <v>5.5839999999999996</v>
      </c>
      <c r="E367">
        <f t="shared" si="53"/>
        <v>2007.875</v>
      </c>
      <c r="F367" s="9">
        <f t="shared" si="54"/>
        <v>39417</v>
      </c>
      <c r="G367" s="9">
        <f t="shared" si="55"/>
        <v>39387</v>
      </c>
      <c r="H367" s="9">
        <f t="shared" si="56"/>
        <v>30</v>
      </c>
      <c r="I367" s="9">
        <f t="shared" si="57"/>
        <v>15</v>
      </c>
      <c r="J367" s="9">
        <f t="shared" si="58"/>
        <v>39402</v>
      </c>
      <c r="K367" s="8">
        <f t="shared" si="59"/>
        <v>5.5839999999999996</v>
      </c>
      <c r="L367" s="8">
        <f t="shared" si="60"/>
        <v>-1.9111111111110191E-2</v>
      </c>
      <c r="M367" s="16">
        <f t="shared" si="61"/>
        <v>5584</v>
      </c>
      <c r="N367" s="16">
        <f t="shared" si="62"/>
        <v>-19.111111111110191</v>
      </c>
      <c r="O367" s="8">
        <f>VLOOKUP(C367,SeasonalCycle_PivTab!$B$22:$C$33,2,FALSE)</f>
        <v>5.6031111111111098</v>
      </c>
    </row>
    <row r="368" spans="1:15">
      <c r="A368" s="8"/>
      <c r="B368">
        <v>2007</v>
      </c>
      <c r="C368">
        <v>12</v>
      </c>
      <c r="D368">
        <v>5.5650000000000004</v>
      </c>
      <c r="E368">
        <f t="shared" si="53"/>
        <v>2007.9583333333333</v>
      </c>
      <c r="F368" s="9">
        <f t="shared" si="54"/>
        <v>39448</v>
      </c>
      <c r="G368" s="9">
        <f t="shared" si="55"/>
        <v>39417</v>
      </c>
      <c r="H368" s="9">
        <f t="shared" si="56"/>
        <v>31</v>
      </c>
      <c r="I368" s="9">
        <f t="shared" si="57"/>
        <v>15.5</v>
      </c>
      <c r="J368" s="9">
        <f t="shared" si="58"/>
        <v>39432.5</v>
      </c>
      <c r="K368" s="8">
        <f t="shared" si="59"/>
        <v>5.5650000000000004</v>
      </c>
      <c r="L368" s="8">
        <f t="shared" si="60"/>
        <v>-6.9135135135135251E-2</v>
      </c>
      <c r="M368" s="16">
        <f t="shared" si="61"/>
        <v>5565</v>
      </c>
      <c r="N368" s="16">
        <f t="shared" si="62"/>
        <v>-69.135135135135243</v>
      </c>
      <c r="O368" s="8">
        <f>VLOOKUP(C368,SeasonalCycle_PivTab!$B$22:$C$33,2,FALSE)</f>
        <v>5.6341351351351356</v>
      </c>
    </row>
    <row r="369" spans="1:15">
      <c r="A369" s="8"/>
      <c r="B369">
        <v>2008</v>
      </c>
      <c r="C369">
        <v>1</v>
      </c>
      <c r="D369">
        <v>5.6879999999999997</v>
      </c>
      <c r="E369">
        <f t="shared" si="53"/>
        <v>2008.0416666666667</v>
      </c>
      <c r="F369" s="9">
        <f t="shared" si="54"/>
        <v>39479</v>
      </c>
      <c r="G369" s="9">
        <f t="shared" si="55"/>
        <v>39448</v>
      </c>
      <c r="H369" s="9">
        <f t="shared" si="56"/>
        <v>31</v>
      </c>
      <c r="I369" s="9">
        <f t="shared" si="57"/>
        <v>15.5</v>
      </c>
      <c r="J369" s="9">
        <f t="shared" si="58"/>
        <v>39463.5</v>
      </c>
      <c r="K369" s="8">
        <f t="shared" si="59"/>
        <v>5.6879999999999997</v>
      </c>
      <c r="L369" s="8">
        <f t="shared" si="60"/>
        <v>4.6514285714286174E-2</v>
      </c>
      <c r="M369" s="16">
        <f t="shared" si="61"/>
        <v>5688</v>
      </c>
      <c r="N369" s="16">
        <f t="shared" si="62"/>
        <v>46.514285714286174</v>
      </c>
      <c r="O369" s="8">
        <f>VLOOKUP(C369,SeasonalCycle_PivTab!$B$22:$C$33,2,FALSE)</f>
        <v>5.6414857142857135</v>
      </c>
    </row>
    <row r="370" spans="1:15">
      <c r="A370" s="8"/>
      <c r="B370">
        <v>2008</v>
      </c>
      <c r="C370">
        <v>2</v>
      </c>
      <c r="D370">
        <v>5.5949999999999998</v>
      </c>
      <c r="E370">
        <f t="shared" si="53"/>
        <v>2008.125</v>
      </c>
      <c r="F370" s="9">
        <f t="shared" si="54"/>
        <v>39508</v>
      </c>
      <c r="G370" s="9">
        <f t="shared" si="55"/>
        <v>39479</v>
      </c>
      <c r="H370" s="9">
        <f t="shared" si="56"/>
        <v>29</v>
      </c>
      <c r="I370" s="9">
        <f t="shared" si="57"/>
        <v>14.5</v>
      </c>
      <c r="J370" s="9">
        <f t="shared" si="58"/>
        <v>39493.5</v>
      </c>
      <c r="K370" s="8">
        <f t="shared" si="59"/>
        <v>5.5949999999999998</v>
      </c>
      <c r="L370" s="8">
        <f t="shared" si="60"/>
        <v>-3.1685714285714539E-2</v>
      </c>
      <c r="M370" s="16">
        <f t="shared" si="61"/>
        <v>5595</v>
      </c>
      <c r="N370" s="16">
        <f t="shared" si="62"/>
        <v>-31.685714285714539</v>
      </c>
      <c r="O370" s="8">
        <f>VLOOKUP(C370,SeasonalCycle_PivTab!$B$22:$C$33,2,FALSE)</f>
        <v>5.6266857142857143</v>
      </c>
    </row>
    <row r="371" spans="1:15">
      <c r="A371" s="8"/>
      <c r="B371">
        <v>2008</v>
      </c>
      <c r="C371">
        <v>3</v>
      </c>
      <c r="D371">
        <v>5.4589999999999996</v>
      </c>
      <c r="E371">
        <f t="shared" si="53"/>
        <v>2008.2083333333333</v>
      </c>
      <c r="F371" s="9">
        <f t="shared" si="54"/>
        <v>39539</v>
      </c>
      <c r="G371" s="9">
        <f t="shared" si="55"/>
        <v>39508</v>
      </c>
      <c r="H371" s="9">
        <f t="shared" si="56"/>
        <v>31</v>
      </c>
      <c r="I371" s="9">
        <f t="shared" si="57"/>
        <v>15.5</v>
      </c>
      <c r="J371" s="9">
        <f t="shared" si="58"/>
        <v>39523.5</v>
      </c>
      <c r="K371" s="8">
        <f t="shared" si="59"/>
        <v>5.4589999999999996</v>
      </c>
      <c r="L371" s="8">
        <f t="shared" si="60"/>
        <v>-0.10617647058823465</v>
      </c>
      <c r="M371" s="16">
        <f t="shared" si="61"/>
        <v>5459</v>
      </c>
      <c r="N371" s="16">
        <f t="shared" si="62"/>
        <v>-106.17647058823465</v>
      </c>
      <c r="O371" s="8">
        <f>VLOOKUP(C371,SeasonalCycle_PivTab!$B$22:$C$33,2,FALSE)</f>
        <v>5.5651764705882343</v>
      </c>
    </row>
    <row r="372" spans="1:15">
      <c r="A372" s="8"/>
      <c r="B372">
        <v>2008</v>
      </c>
      <c r="C372">
        <v>4</v>
      </c>
      <c r="D372">
        <v>5.4580000000000002</v>
      </c>
      <c r="E372">
        <f t="shared" si="53"/>
        <v>2008.2916666666667</v>
      </c>
      <c r="F372" s="9">
        <f t="shared" si="54"/>
        <v>39569</v>
      </c>
      <c r="G372" s="9">
        <f t="shared" si="55"/>
        <v>39539</v>
      </c>
      <c r="H372" s="9">
        <f t="shared" si="56"/>
        <v>30</v>
      </c>
      <c r="I372" s="9">
        <f t="shared" si="57"/>
        <v>15</v>
      </c>
      <c r="J372" s="9">
        <f t="shared" si="58"/>
        <v>39554</v>
      </c>
      <c r="K372" s="8">
        <f t="shared" si="59"/>
        <v>5.4580000000000002</v>
      </c>
      <c r="L372" s="8">
        <f t="shared" si="60"/>
        <v>-4.1314285714285859E-2</v>
      </c>
      <c r="M372" s="16">
        <f t="shared" si="61"/>
        <v>5458</v>
      </c>
      <c r="N372" s="16">
        <f t="shared" si="62"/>
        <v>-41.314285714285859</v>
      </c>
      <c r="O372" s="8">
        <f>VLOOKUP(C372,SeasonalCycle_PivTab!$B$22:$C$33,2,FALSE)</f>
        <v>5.499314285714286</v>
      </c>
    </row>
    <row r="373" spans="1:15">
      <c r="A373" s="8"/>
      <c r="B373">
        <v>2008</v>
      </c>
      <c r="C373">
        <v>5</v>
      </c>
      <c r="D373">
        <v>5.4989999999999997</v>
      </c>
      <c r="E373">
        <f t="shared" si="53"/>
        <v>2008.375</v>
      </c>
      <c r="F373" s="9">
        <f t="shared" si="54"/>
        <v>39600</v>
      </c>
      <c r="G373" s="9">
        <f t="shared" si="55"/>
        <v>39569</v>
      </c>
      <c r="H373" s="9">
        <f t="shared" si="56"/>
        <v>31</v>
      </c>
      <c r="I373" s="9">
        <f t="shared" si="57"/>
        <v>15.5</v>
      </c>
      <c r="J373" s="9">
        <f t="shared" si="58"/>
        <v>39584.5</v>
      </c>
      <c r="K373" s="8">
        <f t="shared" si="59"/>
        <v>5.4989999999999997</v>
      </c>
      <c r="L373" s="8">
        <f t="shared" si="60"/>
        <v>1.4972222222222165E-2</v>
      </c>
      <c r="M373" s="16">
        <f t="shared" si="61"/>
        <v>5499</v>
      </c>
      <c r="N373" s="16">
        <f t="shared" si="62"/>
        <v>14.972222222222165</v>
      </c>
      <c r="O373" s="8">
        <f>VLOOKUP(C373,SeasonalCycle_PivTab!$B$22:$C$33,2,FALSE)</f>
        <v>5.4840277777777775</v>
      </c>
    </row>
    <row r="374" spans="1:15">
      <c r="A374" s="8"/>
      <c r="B374">
        <v>2008</v>
      </c>
      <c r="C374">
        <v>6</v>
      </c>
      <c r="D374">
        <v>5.5220000000000002</v>
      </c>
      <c r="E374">
        <f t="shared" si="53"/>
        <v>2008.4583333333333</v>
      </c>
      <c r="F374" s="9">
        <f t="shared" si="54"/>
        <v>39630</v>
      </c>
      <c r="G374" s="9">
        <f t="shared" si="55"/>
        <v>39600</v>
      </c>
      <c r="H374" s="9">
        <f t="shared" si="56"/>
        <v>30</v>
      </c>
      <c r="I374" s="9">
        <f t="shared" si="57"/>
        <v>15</v>
      </c>
      <c r="J374" s="9">
        <f t="shared" si="58"/>
        <v>39615</v>
      </c>
      <c r="K374" s="8">
        <f t="shared" si="59"/>
        <v>5.5220000000000002</v>
      </c>
      <c r="L374" s="8">
        <f t="shared" si="60"/>
        <v>1.983333333333448E-2</v>
      </c>
      <c r="M374" s="16">
        <f t="shared" si="61"/>
        <v>5522</v>
      </c>
      <c r="N374" s="16">
        <f t="shared" si="62"/>
        <v>19.83333333333448</v>
      </c>
      <c r="O374" s="8">
        <f>VLOOKUP(C374,SeasonalCycle_PivTab!$B$22:$C$33,2,FALSE)</f>
        <v>5.5021666666666658</v>
      </c>
    </row>
    <row r="375" spans="1:15">
      <c r="A375" s="8"/>
      <c r="B375">
        <v>2008</v>
      </c>
      <c r="C375">
        <v>7</v>
      </c>
      <c r="D375">
        <v>5.6379999999999999</v>
      </c>
      <c r="E375">
        <f t="shared" si="53"/>
        <v>2008.5416666666667</v>
      </c>
      <c r="F375" s="9">
        <f t="shared" si="54"/>
        <v>39661</v>
      </c>
      <c r="G375" s="9">
        <f t="shared" si="55"/>
        <v>39630</v>
      </c>
      <c r="H375" s="9">
        <f t="shared" si="56"/>
        <v>31</v>
      </c>
      <c r="I375" s="9">
        <f t="shared" si="57"/>
        <v>15.5</v>
      </c>
      <c r="J375" s="9">
        <f t="shared" si="58"/>
        <v>39645.5</v>
      </c>
      <c r="K375" s="8">
        <f t="shared" si="59"/>
        <v>5.6379999999999999</v>
      </c>
      <c r="L375" s="8">
        <f t="shared" si="60"/>
        <v>8.9111111111110475E-2</v>
      </c>
      <c r="M375" s="16">
        <f t="shared" si="61"/>
        <v>5638</v>
      </c>
      <c r="N375" s="16">
        <f t="shared" si="62"/>
        <v>89.111111111110475</v>
      </c>
      <c r="O375" s="8">
        <f>VLOOKUP(C375,SeasonalCycle_PivTab!$B$22:$C$33,2,FALSE)</f>
        <v>5.5488888888888894</v>
      </c>
    </row>
    <row r="376" spans="1:15">
      <c r="A376" s="8"/>
      <c r="B376">
        <v>2008</v>
      </c>
      <c r="C376">
        <v>8</v>
      </c>
      <c r="D376">
        <v>5.6639999999999997</v>
      </c>
      <c r="E376">
        <f t="shared" si="53"/>
        <v>2008.625</v>
      </c>
      <c r="F376" s="9">
        <f t="shared" si="54"/>
        <v>39692</v>
      </c>
      <c r="G376" s="9">
        <f t="shared" si="55"/>
        <v>39661</v>
      </c>
      <c r="H376" s="9">
        <f t="shared" si="56"/>
        <v>31</v>
      </c>
      <c r="I376" s="9">
        <f t="shared" si="57"/>
        <v>15.5</v>
      </c>
      <c r="J376" s="9">
        <f t="shared" si="58"/>
        <v>39676.5</v>
      </c>
      <c r="K376" s="8">
        <f t="shared" si="59"/>
        <v>5.6639999999999997</v>
      </c>
      <c r="L376" s="8">
        <f t="shared" si="60"/>
        <v>8.6833333333331986E-2</v>
      </c>
      <c r="M376" s="16">
        <f t="shared" si="61"/>
        <v>5664</v>
      </c>
      <c r="N376" s="16">
        <f t="shared" si="62"/>
        <v>86.833333333331979</v>
      </c>
      <c r="O376" s="8">
        <f>VLOOKUP(C376,SeasonalCycle_PivTab!$B$22:$C$33,2,FALSE)</f>
        <v>5.5771666666666677</v>
      </c>
    </row>
    <row r="377" spans="1:15">
      <c r="A377" s="8"/>
      <c r="B377">
        <v>2008</v>
      </c>
      <c r="C377">
        <v>9</v>
      </c>
      <c r="D377">
        <v>5.6630000000000003</v>
      </c>
      <c r="E377">
        <f t="shared" si="53"/>
        <v>2008.7083333333333</v>
      </c>
      <c r="F377" s="9">
        <f t="shared" si="54"/>
        <v>39722</v>
      </c>
      <c r="G377" s="9">
        <f t="shared" si="55"/>
        <v>39692</v>
      </c>
      <c r="H377" s="9">
        <f t="shared" si="56"/>
        <v>30</v>
      </c>
      <c r="I377" s="9">
        <f t="shared" si="57"/>
        <v>15</v>
      </c>
      <c r="J377" s="9">
        <f t="shared" si="58"/>
        <v>39707</v>
      </c>
      <c r="K377" s="8">
        <f t="shared" si="59"/>
        <v>5.6630000000000003</v>
      </c>
      <c r="L377" s="8">
        <f t="shared" si="60"/>
        <v>6.3459459459457079E-2</v>
      </c>
      <c r="M377" s="16">
        <f t="shared" si="61"/>
        <v>5663</v>
      </c>
      <c r="N377" s="16">
        <f t="shared" si="62"/>
        <v>63.459459459457079</v>
      </c>
      <c r="O377" s="8">
        <f>VLOOKUP(C377,SeasonalCycle_PivTab!$B$22:$C$33,2,FALSE)</f>
        <v>5.5995405405405432</v>
      </c>
    </row>
    <row r="378" spans="1:15">
      <c r="A378" s="8"/>
      <c r="B378">
        <v>2008</v>
      </c>
      <c r="C378">
        <v>10</v>
      </c>
      <c r="D378">
        <v>5.5780000000000003</v>
      </c>
      <c r="E378">
        <f t="shared" si="53"/>
        <v>2008.7916666666667</v>
      </c>
      <c r="F378" s="9">
        <f t="shared" si="54"/>
        <v>39753</v>
      </c>
      <c r="G378" s="9">
        <f t="shared" si="55"/>
        <v>39722</v>
      </c>
      <c r="H378" s="9">
        <f t="shared" si="56"/>
        <v>31</v>
      </c>
      <c r="I378" s="9">
        <f t="shared" si="57"/>
        <v>15.5</v>
      </c>
      <c r="J378" s="9">
        <f t="shared" si="58"/>
        <v>39737.5</v>
      </c>
      <c r="K378" s="8">
        <f t="shared" si="59"/>
        <v>5.5780000000000003</v>
      </c>
      <c r="L378" s="8">
        <f t="shared" si="60"/>
        <v>-1.1805555555556957E-2</v>
      </c>
      <c r="M378" s="16">
        <f t="shared" si="61"/>
        <v>5578</v>
      </c>
      <c r="N378" s="16">
        <f t="shared" si="62"/>
        <v>-11.805555555556957</v>
      </c>
      <c r="O378" s="8">
        <f>VLOOKUP(C378,SeasonalCycle_PivTab!$B$22:$C$33,2,FALSE)</f>
        <v>5.5898055555555572</v>
      </c>
    </row>
    <row r="379" spans="1:15">
      <c r="A379" s="8"/>
      <c r="B379">
        <v>2008</v>
      </c>
      <c r="C379">
        <v>11</v>
      </c>
      <c r="D379">
        <v>5.6269999999999998</v>
      </c>
      <c r="E379">
        <f t="shared" si="53"/>
        <v>2008.875</v>
      </c>
      <c r="F379" s="9">
        <f t="shared" si="54"/>
        <v>39783</v>
      </c>
      <c r="G379" s="9">
        <f t="shared" si="55"/>
        <v>39753</v>
      </c>
      <c r="H379" s="9">
        <f t="shared" si="56"/>
        <v>30</v>
      </c>
      <c r="I379" s="9">
        <f t="shared" si="57"/>
        <v>15</v>
      </c>
      <c r="J379" s="9">
        <f t="shared" si="58"/>
        <v>39768</v>
      </c>
      <c r="K379" s="8">
        <f t="shared" si="59"/>
        <v>5.6269999999999998</v>
      </c>
      <c r="L379" s="8">
        <f t="shared" si="60"/>
        <v>2.3888888888889959E-2</v>
      </c>
      <c r="M379" s="16">
        <f t="shared" si="61"/>
        <v>5627</v>
      </c>
      <c r="N379" s="16">
        <f t="shared" si="62"/>
        <v>23.888888888889959</v>
      </c>
      <c r="O379" s="8">
        <f>VLOOKUP(C379,SeasonalCycle_PivTab!$B$22:$C$33,2,FALSE)</f>
        <v>5.6031111111111098</v>
      </c>
    </row>
    <row r="380" spans="1:15">
      <c r="A380" s="8"/>
      <c r="B380">
        <v>2008</v>
      </c>
      <c r="C380">
        <v>12</v>
      </c>
      <c r="D380">
        <v>5.6379999999999999</v>
      </c>
      <c r="E380">
        <f t="shared" si="53"/>
        <v>2008.9583333333333</v>
      </c>
      <c r="F380" s="9">
        <f t="shared" si="54"/>
        <v>39814</v>
      </c>
      <c r="G380" s="9">
        <f t="shared" si="55"/>
        <v>39783</v>
      </c>
      <c r="H380" s="9">
        <f t="shared" si="56"/>
        <v>31</v>
      </c>
      <c r="I380" s="9">
        <f t="shared" si="57"/>
        <v>15.5</v>
      </c>
      <c r="J380" s="9">
        <f t="shared" si="58"/>
        <v>39798.5</v>
      </c>
      <c r="K380" s="8">
        <f t="shared" si="59"/>
        <v>5.6379999999999999</v>
      </c>
      <c r="L380" s="8">
        <f t="shared" si="60"/>
        <v>3.8648648648642592E-3</v>
      </c>
      <c r="M380" s="16">
        <f t="shared" si="61"/>
        <v>5638</v>
      </c>
      <c r="N380" s="16">
        <f t="shared" si="62"/>
        <v>3.8648648648642592</v>
      </c>
      <c r="O380" s="8">
        <f>VLOOKUP(C380,SeasonalCycle_PivTab!$B$22:$C$33,2,FALSE)</f>
        <v>5.6341351351351356</v>
      </c>
    </row>
    <row r="381" spans="1:15">
      <c r="A381" s="8"/>
      <c r="B381">
        <v>2009</v>
      </c>
      <c r="C381">
        <v>1</v>
      </c>
      <c r="D381">
        <v>5.55</v>
      </c>
      <c r="E381">
        <f t="shared" si="53"/>
        <v>2009.0416666666667</v>
      </c>
      <c r="F381" s="9">
        <f t="shared" si="54"/>
        <v>39845</v>
      </c>
      <c r="G381" s="9">
        <f t="shared" si="55"/>
        <v>39814</v>
      </c>
      <c r="H381" s="9">
        <f t="shared" si="56"/>
        <v>31</v>
      </c>
      <c r="I381" s="9">
        <f t="shared" si="57"/>
        <v>15.5</v>
      </c>
      <c r="J381" s="9">
        <f t="shared" si="58"/>
        <v>39829.5</v>
      </c>
      <c r="K381" s="8">
        <f t="shared" si="59"/>
        <v>5.55</v>
      </c>
      <c r="L381" s="8">
        <f t="shared" si="60"/>
        <v>-9.1485714285713726E-2</v>
      </c>
      <c r="M381" s="16">
        <f t="shared" si="61"/>
        <v>5550</v>
      </c>
      <c r="N381" s="16">
        <f t="shared" si="62"/>
        <v>-91.485714285713726</v>
      </c>
      <c r="O381" s="8">
        <f>VLOOKUP(C381,SeasonalCycle_PivTab!$B$22:$C$33,2,FALSE)</f>
        <v>5.6414857142857135</v>
      </c>
    </row>
    <row r="382" spans="1:15">
      <c r="A382" s="8"/>
      <c r="B382">
        <v>2009</v>
      </c>
      <c r="C382">
        <v>2</v>
      </c>
      <c r="D382">
        <v>5.694</v>
      </c>
      <c r="E382">
        <f t="shared" si="53"/>
        <v>2009.125</v>
      </c>
      <c r="F382" s="9">
        <f t="shared" si="54"/>
        <v>39873</v>
      </c>
      <c r="G382" s="9">
        <f t="shared" si="55"/>
        <v>39845</v>
      </c>
      <c r="H382" s="9">
        <f t="shared" si="56"/>
        <v>28</v>
      </c>
      <c r="I382" s="9">
        <f t="shared" si="57"/>
        <v>14</v>
      </c>
      <c r="J382" s="9">
        <f t="shared" si="58"/>
        <v>39859</v>
      </c>
      <c r="K382" s="8">
        <f t="shared" si="59"/>
        <v>5.694</v>
      </c>
      <c r="L382" s="8">
        <f t="shared" si="60"/>
        <v>6.731428571428566E-2</v>
      </c>
      <c r="M382" s="16">
        <f t="shared" si="61"/>
        <v>5694</v>
      </c>
      <c r="N382" s="16">
        <f t="shared" si="62"/>
        <v>67.31428571428566</v>
      </c>
      <c r="O382" s="8">
        <f>VLOOKUP(C382,SeasonalCycle_PivTab!$B$22:$C$33,2,FALSE)</f>
        <v>5.6266857142857143</v>
      </c>
    </row>
    <row r="383" spans="1:15">
      <c r="A383" s="8"/>
      <c r="B383">
        <v>2009</v>
      </c>
      <c r="C383">
        <v>3</v>
      </c>
      <c r="D383">
        <v>5.5620000000000003</v>
      </c>
      <c r="E383">
        <f t="shared" si="53"/>
        <v>2009.2083333333333</v>
      </c>
      <c r="F383" s="9">
        <f t="shared" si="54"/>
        <v>39904</v>
      </c>
      <c r="G383" s="9">
        <f t="shared" si="55"/>
        <v>39873</v>
      </c>
      <c r="H383" s="9">
        <f t="shared" si="56"/>
        <v>31</v>
      </c>
      <c r="I383" s="9">
        <f t="shared" si="57"/>
        <v>15.5</v>
      </c>
      <c r="J383" s="9">
        <f t="shared" si="58"/>
        <v>39888.5</v>
      </c>
      <c r="K383" s="8">
        <f t="shared" si="59"/>
        <v>5.5620000000000003</v>
      </c>
      <c r="L383" s="8">
        <f t="shared" si="60"/>
        <v>-3.1764705882340039E-3</v>
      </c>
      <c r="M383" s="16">
        <f t="shared" si="61"/>
        <v>5562</v>
      </c>
      <c r="N383" s="16">
        <f t="shared" si="62"/>
        <v>-3.1764705882340039</v>
      </c>
      <c r="O383" s="8">
        <f>VLOOKUP(C383,SeasonalCycle_PivTab!$B$22:$C$33,2,FALSE)</f>
        <v>5.5651764705882343</v>
      </c>
    </row>
    <row r="384" spans="1:15">
      <c r="A384" s="8"/>
      <c r="B384">
        <v>2009</v>
      </c>
      <c r="C384">
        <v>4</v>
      </c>
      <c r="D384">
        <v>5.4580000000000002</v>
      </c>
      <c r="E384">
        <f t="shared" si="53"/>
        <v>2009.2916666666667</v>
      </c>
      <c r="F384" s="9">
        <f t="shared" si="54"/>
        <v>39934</v>
      </c>
      <c r="G384" s="9">
        <f t="shared" si="55"/>
        <v>39904</v>
      </c>
      <c r="H384" s="9">
        <f t="shared" si="56"/>
        <v>30</v>
      </c>
      <c r="I384" s="9">
        <f t="shared" si="57"/>
        <v>15</v>
      </c>
      <c r="J384" s="9">
        <f t="shared" si="58"/>
        <v>39919</v>
      </c>
      <c r="K384" s="8">
        <f t="shared" si="59"/>
        <v>5.4580000000000002</v>
      </c>
      <c r="L384" s="8">
        <f t="shared" si="60"/>
        <v>-4.1314285714285859E-2</v>
      </c>
      <c r="M384" s="16">
        <f t="shared" si="61"/>
        <v>5458</v>
      </c>
      <c r="N384" s="16">
        <f t="shared" si="62"/>
        <v>-41.314285714285859</v>
      </c>
      <c r="O384" s="8">
        <f>VLOOKUP(C384,SeasonalCycle_PivTab!$B$22:$C$33,2,FALSE)</f>
        <v>5.499314285714286</v>
      </c>
    </row>
    <row r="385" spans="1:15">
      <c r="A385" s="8"/>
      <c r="B385">
        <v>2009</v>
      </c>
      <c r="C385">
        <v>5</v>
      </c>
      <c r="D385">
        <v>5.5350000000000001</v>
      </c>
      <c r="E385">
        <f t="shared" si="53"/>
        <v>2009.375</v>
      </c>
      <c r="F385" s="9">
        <f t="shared" si="54"/>
        <v>39965</v>
      </c>
      <c r="G385" s="9">
        <f t="shared" si="55"/>
        <v>39934</v>
      </c>
      <c r="H385" s="9">
        <f t="shared" si="56"/>
        <v>31</v>
      </c>
      <c r="I385" s="9">
        <f t="shared" si="57"/>
        <v>15.5</v>
      </c>
      <c r="J385" s="9">
        <f t="shared" si="58"/>
        <v>39949.5</v>
      </c>
      <c r="K385" s="8">
        <f t="shared" si="59"/>
        <v>5.5350000000000001</v>
      </c>
      <c r="L385" s="8">
        <f t="shared" si="60"/>
        <v>5.0972222222222641E-2</v>
      </c>
      <c r="M385" s="16">
        <f t="shared" si="61"/>
        <v>5535</v>
      </c>
      <c r="N385" s="16">
        <f t="shared" si="62"/>
        <v>50.972222222222641</v>
      </c>
      <c r="O385" s="8">
        <f>VLOOKUP(C385,SeasonalCycle_PivTab!$B$22:$C$33,2,FALSE)</f>
        <v>5.4840277777777775</v>
      </c>
    </row>
    <row r="386" spans="1:15">
      <c r="A386" s="8"/>
      <c r="B386">
        <v>2009</v>
      </c>
      <c r="C386">
        <v>6</v>
      </c>
      <c r="D386">
        <v>5.633</v>
      </c>
      <c r="E386">
        <f t="shared" si="53"/>
        <v>2009.4583333333333</v>
      </c>
      <c r="F386" s="9">
        <f t="shared" si="54"/>
        <v>39995</v>
      </c>
      <c r="G386" s="9">
        <f t="shared" si="55"/>
        <v>39965</v>
      </c>
      <c r="H386" s="9">
        <f t="shared" si="56"/>
        <v>30</v>
      </c>
      <c r="I386" s="9">
        <f t="shared" si="57"/>
        <v>15</v>
      </c>
      <c r="J386" s="9">
        <f t="shared" si="58"/>
        <v>39980</v>
      </c>
      <c r="K386" s="8">
        <f t="shared" si="59"/>
        <v>5.633</v>
      </c>
      <c r="L386" s="8">
        <f t="shared" si="60"/>
        <v>0.13083333333333425</v>
      </c>
      <c r="M386" s="16">
        <f t="shared" si="61"/>
        <v>5633</v>
      </c>
      <c r="N386" s="16">
        <f t="shared" si="62"/>
        <v>130.83333333333425</v>
      </c>
      <c r="O386" s="8">
        <f>VLOOKUP(C386,SeasonalCycle_PivTab!$B$22:$C$33,2,FALSE)</f>
        <v>5.5021666666666658</v>
      </c>
    </row>
    <row r="387" spans="1:15">
      <c r="A387" s="8"/>
      <c r="B387">
        <v>2009</v>
      </c>
      <c r="C387">
        <v>7</v>
      </c>
      <c r="D387">
        <v>5.6020000000000003</v>
      </c>
      <c r="E387">
        <f t="shared" si="53"/>
        <v>2009.5416666666667</v>
      </c>
      <c r="F387" s="9">
        <f t="shared" si="54"/>
        <v>40026</v>
      </c>
      <c r="G387" s="9">
        <f t="shared" si="55"/>
        <v>39995</v>
      </c>
      <c r="H387" s="9">
        <f t="shared" si="56"/>
        <v>31</v>
      </c>
      <c r="I387" s="9">
        <f t="shared" si="57"/>
        <v>15.5</v>
      </c>
      <c r="J387" s="9">
        <f t="shared" si="58"/>
        <v>40010.5</v>
      </c>
      <c r="K387" s="8">
        <f t="shared" si="59"/>
        <v>5.6020000000000003</v>
      </c>
      <c r="L387" s="8">
        <f t="shared" si="60"/>
        <v>5.3111111111110887E-2</v>
      </c>
      <c r="M387" s="16">
        <f t="shared" si="61"/>
        <v>5602</v>
      </c>
      <c r="N387" s="16">
        <f t="shared" si="62"/>
        <v>53.111111111110887</v>
      </c>
      <c r="O387" s="8">
        <f>VLOOKUP(C387,SeasonalCycle_PivTab!$B$22:$C$33,2,FALSE)</f>
        <v>5.5488888888888894</v>
      </c>
    </row>
    <row r="388" spans="1:15">
      <c r="A388" s="8"/>
      <c r="B388">
        <v>2009</v>
      </c>
      <c r="C388">
        <v>8</v>
      </c>
      <c r="D388">
        <v>5.64</v>
      </c>
      <c r="E388">
        <f t="shared" si="53"/>
        <v>2009.625</v>
      </c>
      <c r="F388" s="9">
        <f t="shared" si="54"/>
        <v>40057</v>
      </c>
      <c r="G388" s="9">
        <f t="shared" si="55"/>
        <v>40026</v>
      </c>
      <c r="H388" s="9">
        <f t="shared" si="56"/>
        <v>31</v>
      </c>
      <c r="I388" s="9">
        <f t="shared" si="57"/>
        <v>15.5</v>
      </c>
      <c r="J388" s="9">
        <f t="shared" si="58"/>
        <v>40041.5</v>
      </c>
      <c r="K388" s="8">
        <f t="shared" si="59"/>
        <v>5.64</v>
      </c>
      <c r="L388" s="8">
        <f t="shared" si="60"/>
        <v>6.2833333333331964E-2</v>
      </c>
      <c r="M388" s="16">
        <f t="shared" si="61"/>
        <v>5640</v>
      </c>
      <c r="N388" s="16">
        <f t="shared" si="62"/>
        <v>62.833333333331964</v>
      </c>
      <c r="O388" s="8">
        <f>VLOOKUP(C388,SeasonalCycle_PivTab!$B$22:$C$33,2,FALSE)</f>
        <v>5.5771666666666677</v>
      </c>
    </row>
    <row r="389" spans="1:15">
      <c r="A389" s="8"/>
      <c r="B389">
        <v>2009</v>
      </c>
      <c r="C389">
        <v>9</v>
      </c>
      <c r="D389">
        <v>5.657</v>
      </c>
      <c r="E389">
        <f t="shared" si="53"/>
        <v>2009.7083333333333</v>
      </c>
      <c r="F389" s="9">
        <f t="shared" si="54"/>
        <v>40087</v>
      </c>
      <c r="G389" s="9">
        <f t="shared" si="55"/>
        <v>40057</v>
      </c>
      <c r="H389" s="9">
        <f t="shared" si="56"/>
        <v>30</v>
      </c>
      <c r="I389" s="9">
        <f t="shared" si="57"/>
        <v>15</v>
      </c>
      <c r="J389" s="9">
        <f t="shared" si="58"/>
        <v>40072</v>
      </c>
      <c r="K389" s="8">
        <f t="shared" si="59"/>
        <v>5.657</v>
      </c>
      <c r="L389" s="8">
        <f t="shared" si="60"/>
        <v>5.7459459459456852E-2</v>
      </c>
      <c r="M389" s="16">
        <f t="shared" si="61"/>
        <v>5657</v>
      </c>
      <c r="N389" s="16">
        <f t="shared" si="62"/>
        <v>57.459459459456852</v>
      </c>
      <c r="O389" s="8">
        <f>VLOOKUP(C389,SeasonalCycle_PivTab!$B$22:$C$33,2,FALSE)</f>
        <v>5.5995405405405432</v>
      </c>
    </row>
    <row r="390" spans="1:15">
      <c r="A390" s="8"/>
      <c r="B390">
        <v>2009</v>
      </c>
      <c r="C390">
        <v>10</v>
      </c>
      <c r="D390">
        <v>5.6669999999999998</v>
      </c>
      <c r="E390">
        <f t="shared" si="53"/>
        <v>2009.7916666666667</v>
      </c>
      <c r="F390" s="9">
        <f t="shared" si="54"/>
        <v>40118</v>
      </c>
      <c r="G390" s="9">
        <f t="shared" si="55"/>
        <v>40087</v>
      </c>
      <c r="H390" s="9">
        <f t="shared" si="56"/>
        <v>31</v>
      </c>
      <c r="I390" s="9">
        <f t="shared" si="57"/>
        <v>15.5</v>
      </c>
      <c r="J390" s="9">
        <f t="shared" si="58"/>
        <v>40102.5</v>
      </c>
      <c r="K390" s="8">
        <f t="shared" si="59"/>
        <v>5.6669999999999998</v>
      </c>
      <c r="L390" s="8">
        <f t="shared" si="60"/>
        <v>7.7194444444442567E-2</v>
      </c>
      <c r="M390" s="16">
        <f t="shared" si="61"/>
        <v>5667</v>
      </c>
      <c r="N390" s="16">
        <f t="shared" si="62"/>
        <v>77.194444444442567</v>
      </c>
      <c r="O390" s="8">
        <f>VLOOKUP(C390,SeasonalCycle_PivTab!$B$22:$C$33,2,FALSE)</f>
        <v>5.5898055555555572</v>
      </c>
    </row>
    <row r="391" spans="1:15">
      <c r="A391" s="8"/>
      <c r="B391">
        <v>2009</v>
      </c>
      <c r="C391">
        <v>11</v>
      </c>
      <c r="D391">
        <v>5.6349999999999998</v>
      </c>
      <c r="E391">
        <f t="shared" si="53"/>
        <v>2009.875</v>
      </c>
      <c r="F391" s="9">
        <f t="shared" si="54"/>
        <v>40148</v>
      </c>
      <c r="G391" s="9">
        <f t="shared" si="55"/>
        <v>40118</v>
      </c>
      <c r="H391" s="9">
        <f t="shared" si="56"/>
        <v>30</v>
      </c>
      <c r="I391" s="9">
        <f t="shared" si="57"/>
        <v>15</v>
      </c>
      <c r="J391" s="9">
        <f t="shared" si="58"/>
        <v>40133</v>
      </c>
      <c r="K391" s="8">
        <f t="shared" si="59"/>
        <v>5.6349999999999998</v>
      </c>
      <c r="L391" s="8">
        <f t="shared" si="60"/>
        <v>3.1888888888889966E-2</v>
      </c>
      <c r="M391" s="16">
        <f t="shared" si="61"/>
        <v>5635</v>
      </c>
      <c r="N391" s="16">
        <f t="shared" si="62"/>
        <v>31.888888888889966</v>
      </c>
      <c r="O391" s="8">
        <f>VLOOKUP(C391,SeasonalCycle_PivTab!$B$22:$C$33,2,FALSE)</f>
        <v>5.6031111111111098</v>
      </c>
    </row>
    <row r="392" spans="1:15">
      <c r="A392" s="8"/>
      <c r="B392">
        <v>2009</v>
      </c>
      <c r="C392">
        <v>12</v>
      </c>
      <c r="D392">
        <v>5.7380000000000004</v>
      </c>
      <c r="E392">
        <f t="shared" si="53"/>
        <v>2009.9583333333333</v>
      </c>
      <c r="F392" s="9">
        <f t="shared" si="54"/>
        <v>40179</v>
      </c>
      <c r="G392" s="9">
        <f t="shared" si="55"/>
        <v>40148</v>
      </c>
      <c r="H392" s="9">
        <f t="shared" si="56"/>
        <v>31</v>
      </c>
      <c r="I392" s="9">
        <f t="shared" si="57"/>
        <v>15.5</v>
      </c>
      <c r="J392" s="9">
        <f t="shared" si="58"/>
        <v>40163.5</v>
      </c>
      <c r="K392" s="8">
        <f t="shared" si="59"/>
        <v>5.7380000000000004</v>
      </c>
      <c r="L392" s="8">
        <f t="shared" si="60"/>
        <v>0.10386486486486479</v>
      </c>
      <c r="M392" s="16">
        <f t="shared" si="61"/>
        <v>5738</v>
      </c>
      <c r="N392" s="16">
        <f t="shared" si="62"/>
        <v>103.86486486486478</v>
      </c>
      <c r="O392" s="8">
        <f>VLOOKUP(C392,SeasonalCycle_PivTab!$B$22:$C$33,2,FALSE)</f>
        <v>5.6341351351351356</v>
      </c>
    </row>
    <row r="393" spans="1:15">
      <c r="A393" s="8"/>
      <c r="B393">
        <v>2010</v>
      </c>
      <c r="C393">
        <v>1</v>
      </c>
      <c r="D393">
        <v>5.8680000000000003</v>
      </c>
      <c r="E393">
        <f t="shared" si="53"/>
        <v>2010.0416666666667</v>
      </c>
      <c r="F393" s="9">
        <f t="shared" si="54"/>
        <v>40210</v>
      </c>
      <c r="G393" s="9">
        <f t="shared" si="55"/>
        <v>40179</v>
      </c>
      <c r="H393" s="9">
        <f t="shared" si="56"/>
        <v>31</v>
      </c>
      <c r="I393" s="9">
        <f t="shared" si="57"/>
        <v>15.5</v>
      </c>
      <c r="J393" s="9">
        <f t="shared" si="58"/>
        <v>40194.5</v>
      </c>
      <c r="K393" s="8">
        <f t="shared" si="59"/>
        <v>5.8680000000000003</v>
      </c>
      <c r="L393" s="8">
        <f t="shared" si="60"/>
        <v>0.22651428571428678</v>
      </c>
      <c r="M393" s="16">
        <f t="shared" si="61"/>
        <v>5868</v>
      </c>
      <c r="N393" s="16">
        <f t="shared" si="62"/>
        <v>226.51428571428679</v>
      </c>
      <c r="O393" s="8">
        <f>VLOOKUP(C393,SeasonalCycle_PivTab!$B$22:$C$33,2,FALSE)</f>
        <v>5.6414857142857135</v>
      </c>
    </row>
    <row r="394" spans="1:15">
      <c r="A394" s="8"/>
      <c r="B394">
        <v>2010</v>
      </c>
      <c r="C394">
        <v>2</v>
      </c>
      <c r="D394">
        <v>5.7880000000000003</v>
      </c>
      <c r="E394">
        <f t="shared" si="53"/>
        <v>2010.125</v>
      </c>
      <c r="F394" s="9">
        <f t="shared" si="54"/>
        <v>40238</v>
      </c>
      <c r="G394" s="9">
        <f t="shared" si="55"/>
        <v>40210</v>
      </c>
      <c r="H394" s="9">
        <f t="shared" si="56"/>
        <v>28</v>
      </c>
      <c r="I394" s="9">
        <f t="shared" si="57"/>
        <v>14</v>
      </c>
      <c r="J394" s="9">
        <f t="shared" si="58"/>
        <v>40224</v>
      </c>
      <c r="K394" s="8">
        <f t="shared" si="59"/>
        <v>5.7880000000000003</v>
      </c>
      <c r="L394" s="8">
        <f t="shared" si="60"/>
        <v>0.16131428571428597</v>
      </c>
      <c r="M394" s="16">
        <f t="shared" si="61"/>
        <v>5788</v>
      </c>
      <c r="N394" s="16">
        <f t="shared" si="62"/>
        <v>161.31428571428597</v>
      </c>
      <c r="O394" s="8">
        <f>VLOOKUP(C394,SeasonalCycle_PivTab!$B$22:$C$33,2,FALSE)</f>
        <v>5.6266857142857143</v>
      </c>
    </row>
    <row r="395" spans="1:15">
      <c r="A395" s="8"/>
      <c r="B395">
        <v>2010</v>
      </c>
      <c r="C395">
        <v>3</v>
      </c>
      <c r="D395">
        <v>5.6529999999999996</v>
      </c>
      <c r="E395">
        <f t="shared" si="53"/>
        <v>2010.2083333333333</v>
      </c>
      <c r="F395" s="9">
        <f t="shared" si="54"/>
        <v>40269</v>
      </c>
      <c r="G395" s="9">
        <f t="shared" si="55"/>
        <v>40238</v>
      </c>
      <c r="H395" s="9">
        <f t="shared" si="56"/>
        <v>31</v>
      </c>
      <c r="I395" s="9">
        <f t="shared" si="57"/>
        <v>15.5</v>
      </c>
      <c r="J395" s="9">
        <f t="shared" si="58"/>
        <v>40253.5</v>
      </c>
      <c r="K395" s="8">
        <f t="shared" si="59"/>
        <v>5.6529999999999996</v>
      </c>
      <c r="L395" s="8">
        <f t="shared" si="60"/>
        <v>8.78235294117653E-2</v>
      </c>
      <c r="M395" s="16">
        <f t="shared" si="61"/>
        <v>5653</v>
      </c>
      <c r="N395" s="16">
        <f t="shared" si="62"/>
        <v>87.823529411765293</v>
      </c>
      <c r="O395" s="8">
        <f>VLOOKUP(C395,SeasonalCycle_PivTab!$B$22:$C$33,2,FALSE)</f>
        <v>5.5651764705882343</v>
      </c>
    </row>
    <row r="396" spans="1:15">
      <c r="A396" s="8"/>
      <c r="B396">
        <v>2010</v>
      </c>
      <c r="C396">
        <v>4</v>
      </c>
      <c r="D396">
        <v>5.6509999999999998</v>
      </c>
      <c r="E396">
        <f t="shared" ref="E396:E439" si="63">B396+(C396-$E$6)/12</f>
        <v>2010.2916666666667</v>
      </c>
      <c r="F396" s="9">
        <f t="shared" ref="F396:F439" si="64">DATE(B396,C396+1,1)</f>
        <v>40299</v>
      </c>
      <c r="G396" s="9">
        <f t="shared" ref="G396:G439" si="65">DATE(B396,C396,1)</f>
        <v>40269</v>
      </c>
      <c r="H396" s="9">
        <f t="shared" ref="H396:H439" si="66">F396-G396</f>
        <v>30</v>
      </c>
      <c r="I396" s="9">
        <f t="shared" ref="I396:I439" si="67">H396/2</f>
        <v>15</v>
      </c>
      <c r="J396" s="9">
        <f t="shared" ref="J396:J439" si="68">G396+I396</f>
        <v>40284</v>
      </c>
      <c r="K396" s="8">
        <f t="shared" ref="K396:K439" si="69">D396</f>
        <v>5.6509999999999998</v>
      </c>
      <c r="L396" s="8">
        <f t="shared" ref="L396:L439" si="70">K396-$O396</f>
        <v>0.15168571428571376</v>
      </c>
      <c r="M396" s="16">
        <f t="shared" ref="M396:M439" si="71">K396*1000</f>
        <v>5651</v>
      </c>
      <c r="N396" s="16">
        <f t="shared" ref="N396:N439" si="72">L396*1000</f>
        <v>151.68571428571374</v>
      </c>
      <c r="O396" s="8">
        <f>VLOOKUP(C396,SeasonalCycle_PivTab!$B$22:$C$33,2,FALSE)</f>
        <v>5.499314285714286</v>
      </c>
    </row>
    <row r="397" spans="1:15">
      <c r="A397" s="8"/>
      <c r="B397">
        <v>2010</v>
      </c>
      <c r="C397">
        <v>5</v>
      </c>
      <c r="D397">
        <v>5.5149999999999997</v>
      </c>
      <c r="E397">
        <f t="shared" si="63"/>
        <v>2010.375</v>
      </c>
      <c r="F397" s="9">
        <f t="shared" si="64"/>
        <v>40330</v>
      </c>
      <c r="G397" s="9">
        <f t="shared" si="65"/>
        <v>40299</v>
      </c>
      <c r="H397" s="9">
        <f t="shared" si="66"/>
        <v>31</v>
      </c>
      <c r="I397" s="9">
        <f t="shared" si="67"/>
        <v>15.5</v>
      </c>
      <c r="J397" s="9">
        <f t="shared" si="68"/>
        <v>40314.5</v>
      </c>
      <c r="K397" s="8">
        <f t="shared" si="69"/>
        <v>5.5149999999999997</v>
      </c>
      <c r="L397" s="8">
        <f t="shared" si="70"/>
        <v>3.0972222222222179E-2</v>
      </c>
      <c r="M397" s="16">
        <f t="shared" si="71"/>
        <v>5515</v>
      </c>
      <c r="N397" s="16">
        <f t="shared" si="72"/>
        <v>30.972222222222179</v>
      </c>
      <c r="O397" s="8">
        <f>VLOOKUP(C397,SeasonalCycle_PivTab!$B$22:$C$33,2,FALSE)</f>
        <v>5.4840277777777775</v>
      </c>
    </row>
    <row r="398" spans="1:15">
      <c r="A398" s="8"/>
      <c r="B398">
        <v>2010</v>
      </c>
      <c r="C398">
        <v>6</v>
      </c>
      <c r="D398">
        <v>5.5389999999999997</v>
      </c>
      <c r="E398">
        <f t="shared" si="63"/>
        <v>2010.4583333333333</v>
      </c>
      <c r="F398" s="9">
        <f t="shared" si="64"/>
        <v>40360</v>
      </c>
      <c r="G398" s="9">
        <f t="shared" si="65"/>
        <v>40330</v>
      </c>
      <c r="H398" s="9">
        <f t="shared" si="66"/>
        <v>30</v>
      </c>
      <c r="I398" s="9">
        <f t="shared" si="67"/>
        <v>15</v>
      </c>
      <c r="J398" s="9">
        <f t="shared" si="68"/>
        <v>40345</v>
      </c>
      <c r="K398" s="8">
        <f t="shared" si="69"/>
        <v>5.5389999999999997</v>
      </c>
      <c r="L398" s="8">
        <f t="shared" si="70"/>
        <v>3.683333333333394E-2</v>
      </c>
      <c r="M398" s="16">
        <f t="shared" si="71"/>
        <v>5539</v>
      </c>
      <c r="N398" s="16">
        <f t="shared" si="72"/>
        <v>36.83333333333394</v>
      </c>
      <c r="O398" s="8">
        <f>VLOOKUP(C398,SeasonalCycle_PivTab!$B$22:$C$33,2,FALSE)</f>
        <v>5.5021666666666658</v>
      </c>
    </row>
    <row r="399" spans="1:15">
      <c r="A399" s="8"/>
      <c r="B399">
        <v>2010</v>
      </c>
      <c r="C399">
        <v>7</v>
      </c>
      <c r="D399">
        <v>5.6040000000000001</v>
      </c>
      <c r="E399">
        <f t="shared" si="63"/>
        <v>2010.5416666666667</v>
      </c>
      <c r="F399" s="9">
        <f t="shared" si="64"/>
        <v>40391</v>
      </c>
      <c r="G399" s="9">
        <f t="shared" si="65"/>
        <v>40360</v>
      </c>
      <c r="H399" s="9">
        <f t="shared" si="66"/>
        <v>31</v>
      </c>
      <c r="I399" s="9">
        <f t="shared" si="67"/>
        <v>15.5</v>
      </c>
      <c r="J399" s="9">
        <f t="shared" si="68"/>
        <v>40375.5</v>
      </c>
      <c r="K399" s="8">
        <f t="shared" si="69"/>
        <v>5.6040000000000001</v>
      </c>
      <c r="L399" s="8">
        <f t="shared" si="70"/>
        <v>5.5111111111110667E-2</v>
      </c>
      <c r="M399" s="16">
        <f t="shared" si="71"/>
        <v>5604</v>
      </c>
      <c r="N399" s="16">
        <f t="shared" si="72"/>
        <v>55.111111111110667</v>
      </c>
      <c r="O399" s="8">
        <f>VLOOKUP(C399,SeasonalCycle_PivTab!$B$22:$C$33,2,FALSE)</f>
        <v>5.5488888888888894</v>
      </c>
    </row>
    <row r="400" spans="1:15">
      <c r="A400" s="8"/>
      <c r="B400">
        <v>2010</v>
      </c>
      <c r="C400">
        <v>8</v>
      </c>
      <c r="D400">
        <v>5.62</v>
      </c>
      <c r="E400">
        <f t="shared" si="63"/>
        <v>2010.625</v>
      </c>
      <c r="F400" s="9">
        <f t="shared" si="64"/>
        <v>40422</v>
      </c>
      <c r="G400" s="9">
        <f t="shared" si="65"/>
        <v>40391</v>
      </c>
      <c r="H400" s="9">
        <f t="shared" si="66"/>
        <v>31</v>
      </c>
      <c r="I400" s="9">
        <f t="shared" si="67"/>
        <v>15.5</v>
      </c>
      <c r="J400" s="9">
        <f t="shared" si="68"/>
        <v>40406.5</v>
      </c>
      <c r="K400" s="8">
        <f t="shared" si="69"/>
        <v>5.62</v>
      </c>
      <c r="L400" s="8">
        <f t="shared" si="70"/>
        <v>4.2833333333332391E-2</v>
      </c>
      <c r="M400" s="16">
        <f t="shared" si="71"/>
        <v>5620</v>
      </c>
      <c r="N400" s="16">
        <f t="shared" si="72"/>
        <v>42.833333333332391</v>
      </c>
      <c r="O400" s="8">
        <f>VLOOKUP(C400,SeasonalCycle_PivTab!$B$22:$C$33,2,FALSE)</f>
        <v>5.5771666666666677</v>
      </c>
    </row>
    <row r="401" spans="1:15">
      <c r="A401" s="8"/>
      <c r="B401">
        <v>2010</v>
      </c>
      <c r="C401">
        <v>9</v>
      </c>
      <c r="D401">
        <v>5.6280000000000001</v>
      </c>
      <c r="E401">
        <f t="shared" si="63"/>
        <v>2010.7083333333333</v>
      </c>
      <c r="F401" s="9">
        <f t="shared" si="64"/>
        <v>40452</v>
      </c>
      <c r="G401" s="9">
        <f t="shared" si="65"/>
        <v>40422</v>
      </c>
      <c r="H401" s="9">
        <f t="shared" si="66"/>
        <v>30</v>
      </c>
      <c r="I401" s="9">
        <f t="shared" si="67"/>
        <v>15</v>
      </c>
      <c r="J401" s="9">
        <f t="shared" si="68"/>
        <v>40437</v>
      </c>
      <c r="K401" s="8">
        <f t="shared" si="69"/>
        <v>5.6280000000000001</v>
      </c>
      <c r="L401" s="8">
        <f t="shared" si="70"/>
        <v>2.8459459459456937E-2</v>
      </c>
      <c r="M401" s="16">
        <f t="shared" si="71"/>
        <v>5628</v>
      </c>
      <c r="N401" s="16">
        <f t="shared" si="72"/>
        <v>28.459459459456937</v>
      </c>
      <c r="O401" s="8">
        <f>VLOOKUP(C401,SeasonalCycle_PivTab!$B$22:$C$33,2,FALSE)</f>
        <v>5.5995405405405432</v>
      </c>
    </row>
    <row r="402" spans="1:15">
      <c r="A402" s="8"/>
      <c r="B402">
        <v>2010</v>
      </c>
      <c r="C402">
        <v>10</v>
      </c>
      <c r="D402">
        <v>5.6429999999999998</v>
      </c>
      <c r="E402">
        <f t="shared" si="63"/>
        <v>2010.7916666666667</v>
      </c>
      <c r="F402" s="9">
        <f t="shared" si="64"/>
        <v>40483</v>
      </c>
      <c r="G402" s="9">
        <f t="shared" si="65"/>
        <v>40452</v>
      </c>
      <c r="H402" s="9">
        <f t="shared" si="66"/>
        <v>31</v>
      </c>
      <c r="I402" s="9">
        <f t="shared" si="67"/>
        <v>15.5</v>
      </c>
      <c r="J402" s="9">
        <f t="shared" si="68"/>
        <v>40467.5</v>
      </c>
      <c r="K402" s="8">
        <f t="shared" si="69"/>
        <v>5.6429999999999998</v>
      </c>
      <c r="L402" s="8">
        <f t="shared" si="70"/>
        <v>5.3194444444442546E-2</v>
      </c>
      <c r="M402" s="16">
        <f t="shared" si="71"/>
        <v>5643</v>
      </c>
      <c r="N402" s="16">
        <f t="shared" si="72"/>
        <v>53.194444444442546</v>
      </c>
      <c r="O402" s="8">
        <f>VLOOKUP(C402,SeasonalCycle_PivTab!$B$22:$C$33,2,FALSE)</f>
        <v>5.5898055555555572</v>
      </c>
    </row>
    <row r="403" spans="1:15">
      <c r="A403" s="8"/>
      <c r="B403">
        <v>2010</v>
      </c>
      <c r="C403">
        <v>11</v>
      </c>
      <c r="D403">
        <v>5.6340000000000003</v>
      </c>
      <c r="E403">
        <f t="shared" si="63"/>
        <v>2010.875</v>
      </c>
      <c r="F403" s="9">
        <f t="shared" si="64"/>
        <v>40513</v>
      </c>
      <c r="G403" s="9">
        <f t="shared" si="65"/>
        <v>40483</v>
      </c>
      <c r="H403" s="9">
        <f t="shared" si="66"/>
        <v>30</v>
      </c>
      <c r="I403" s="9">
        <f t="shared" si="67"/>
        <v>15</v>
      </c>
      <c r="J403" s="9">
        <f t="shared" si="68"/>
        <v>40498</v>
      </c>
      <c r="K403" s="8">
        <f t="shared" si="69"/>
        <v>5.6340000000000003</v>
      </c>
      <c r="L403" s="8">
        <f t="shared" si="70"/>
        <v>3.088888888889052E-2</v>
      </c>
      <c r="M403" s="16">
        <f t="shared" si="71"/>
        <v>5634</v>
      </c>
      <c r="N403" s="16">
        <f t="shared" si="72"/>
        <v>30.88888888889052</v>
      </c>
      <c r="O403" s="8">
        <f>VLOOKUP(C403,SeasonalCycle_PivTab!$B$22:$C$33,2,FALSE)</f>
        <v>5.6031111111111098</v>
      </c>
    </row>
    <row r="404" spans="1:15">
      <c r="A404" s="8"/>
      <c r="B404">
        <v>2010</v>
      </c>
      <c r="C404">
        <v>12</v>
      </c>
      <c r="D404">
        <v>5.8</v>
      </c>
      <c r="E404">
        <f t="shared" si="63"/>
        <v>2010.9583333333333</v>
      </c>
      <c r="F404" s="9">
        <f t="shared" si="64"/>
        <v>40544</v>
      </c>
      <c r="G404" s="9">
        <f t="shared" si="65"/>
        <v>40513</v>
      </c>
      <c r="H404" s="9">
        <f t="shared" si="66"/>
        <v>31</v>
      </c>
      <c r="I404" s="9">
        <f t="shared" si="67"/>
        <v>15.5</v>
      </c>
      <c r="J404" s="9">
        <f t="shared" si="68"/>
        <v>40528.5</v>
      </c>
      <c r="K404" s="8">
        <f t="shared" si="69"/>
        <v>5.8</v>
      </c>
      <c r="L404" s="8">
        <f t="shared" si="70"/>
        <v>0.16586486486486418</v>
      </c>
      <c r="M404" s="16">
        <f t="shared" si="71"/>
        <v>5800</v>
      </c>
      <c r="N404" s="16">
        <f t="shared" si="72"/>
        <v>165.86486486486419</v>
      </c>
      <c r="O404" s="8">
        <f>VLOOKUP(C404,SeasonalCycle_PivTab!$B$22:$C$33,2,FALSE)</f>
        <v>5.6341351351351356</v>
      </c>
    </row>
    <row r="405" spans="1:15">
      <c r="A405" s="8"/>
      <c r="B405">
        <v>2011</v>
      </c>
      <c r="C405">
        <v>1</v>
      </c>
      <c r="D405">
        <v>5.6390000000000002</v>
      </c>
      <c r="E405">
        <f t="shared" si="63"/>
        <v>2011.0416666666667</v>
      </c>
      <c r="F405" s="9">
        <f t="shared" si="64"/>
        <v>40575</v>
      </c>
      <c r="G405" s="9">
        <f t="shared" si="65"/>
        <v>40544</v>
      </c>
      <c r="H405" s="9">
        <f t="shared" si="66"/>
        <v>31</v>
      </c>
      <c r="I405" s="9">
        <f t="shared" si="67"/>
        <v>15.5</v>
      </c>
      <c r="J405" s="9">
        <f t="shared" si="68"/>
        <v>40559.5</v>
      </c>
      <c r="K405" s="8">
        <f t="shared" si="69"/>
        <v>5.6390000000000002</v>
      </c>
      <c r="L405" s="8">
        <f t="shared" si="70"/>
        <v>-2.4857142857133141E-3</v>
      </c>
      <c r="M405" s="16">
        <f t="shared" si="71"/>
        <v>5639</v>
      </c>
      <c r="N405" s="16">
        <f t="shared" si="72"/>
        <v>-2.4857142857133141</v>
      </c>
      <c r="O405" s="8">
        <f>VLOOKUP(C405,SeasonalCycle_PivTab!$B$22:$C$33,2,FALSE)</f>
        <v>5.6414857142857135</v>
      </c>
    </row>
    <row r="406" spans="1:15">
      <c r="A406" s="8"/>
      <c r="B406">
        <v>2011</v>
      </c>
      <c r="C406">
        <v>2</v>
      </c>
      <c r="D406">
        <v>5.6130000000000004</v>
      </c>
      <c r="E406">
        <f t="shared" si="63"/>
        <v>2011.125</v>
      </c>
      <c r="F406" s="9">
        <f t="shared" si="64"/>
        <v>40603</v>
      </c>
      <c r="G406" s="9">
        <f t="shared" si="65"/>
        <v>40575</v>
      </c>
      <c r="H406" s="9">
        <f t="shared" si="66"/>
        <v>28</v>
      </c>
      <c r="I406" s="9">
        <f t="shared" si="67"/>
        <v>14</v>
      </c>
      <c r="J406" s="9">
        <f t="shared" si="68"/>
        <v>40589</v>
      </c>
      <c r="K406" s="8">
        <f t="shared" si="69"/>
        <v>5.6130000000000004</v>
      </c>
      <c r="L406" s="8">
        <f t="shared" si="70"/>
        <v>-1.3685714285713857E-2</v>
      </c>
      <c r="M406" s="16">
        <f t="shared" si="71"/>
        <v>5613</v>
      </c>
      <c r="N406" s="16">
        <f t="shared" si="72"/>
        <v>-13.685714285713857</v>
      </c>
      <c r="O406" s="8">
        <f>VLOOKUP(C406,SeasonalCycle_PivTab!$B$22:$C$33,2,FALSE)</f>
        <v>5.6266857142857143</v>
      </c>
    </row>
    <row r="407" spans="1:15">
      <c r="A407" s="8"/>
      <c r="B407">
        <v>2011</v>
      </c>
      <c r="C407">
        <v>4</v>
      </c>
      <c r="D407">
        <v>5.5640000000000001</v>
      </c>
      <c r="E407">
        <f t="shared" si="63"/>
        <v>2011.2916666666667</v>
      </c>
      <c r="F407" s="9">
        <f t="shared" si="64"/>
        <v>40664</v>
      </c>
      <c r="G407" s="9">
        <f t="shared" si="65"/>
        <v>40634</v>
      </c>
      <c r="H407" s="9">
        <f t="shared" si="66"/>
        <v>30</v>
      </c>
      <c r="I407" s="9">
        <f t="shared" si="67"/>
        <v>15</v>
      </c>
      <c r="J407" s="9">
        <f t="shared" si="68"/>
        <v>40649</v>
      </c>
      <c r="K407" s="8">
        <f t="shared" si="69"/>
        <v>5.5640000000000001</v>
      </c>
      <c r="L407" s="8">
        <f t="shared" si="70"/>
        <v>6.4685714285714013E-2</v>
      </c>
      <c r="M407" s="16">
        <f t="shared" si="71"/>
        <v>5564</v>
      </c>
      <c r="N407" s="16">
        <f t="shared" si="72"/>
        <v>64.685714285714013</v>
      </c>
      <c r="O407" s="8">
        <f>VLOOKUP(C407,SeasonalCycle_PivTab!$B$22:$C$33,2,FALSE)</f>
        <v>5.499314285714286</v>
      </c>
    </row>
    <row r="408" spans="1:15">
      <c r="A408" s="8"/>
      <c r="B408">
        <v>2011</v>
      </c>
      <c r="C408">
        <v>5</v>
      </c>
      <c r="D408">
        <v>5.5750000000000002</v>
      </c>
      <c r="E408">
        <f t="shared" si="63"/>
        <v>2011.375</v>
      </c>
      <c r="F408" s="9">
        <f t="shared" si="64"/>
        <v>40695</v>
      </c>
      <c r="G408" s="9">
        <f t="shared" si="65"/>
        <v>40664</v>
      </c>
      <c r="H408" s="9">
        <f t="shared" si="66"/>
        <v>31</v>
      </c>
      <c r="I408" s="9">
        <f t="shared" si="67"/>
        <v>15.5</v>
      </c>
      <c r="J408" s="9">
        <f t="shared" si="68"/>
        <v>40679.5</v>
      </c>
      <c r="K408" s="8">
        <f t="shared" si="69"/>
        <v>5.5750000000000002</v>
      </c>
      <c r="L408" s="8">
        <f t="shared" si="70"/>
        <v>9.0972222222222676E-2</v>
      </c>
      <c r="M408" s="16">
        <f t="shared" si="71"/>
        <v>5575</v>
      </c>
      <c r="N408" s="16">
        <f t="shared" si="72"/>
        <v>90.972222222222683</v>
      </c>
      <c r="O408" s="8">
        <f>VLOOKUP(C408,SeasonalCycle_PivTab!$B$22:$C$33,2,FALSE)</f>
        <v>5.4840277777777775</v>
      </c>
    </row>
    <row r="409" spans="1:15">
      <c r="A409" s="8"/>
      <c r="B409">
        <v>2011</v>
      </c>
      <c r="C409">
        <v>6</v>
      </c>
      <c r="D409">
        <v>5.593</v>
      </c>
      <c r="E409">
        <f t="shared" si="63"/>
        <v>2011.4583333333333</v>
      </c>
      <c r="F409" s="9">
        <f t="shared" si="64"/>
        <v>40725</v>
      </c>
      <c r="G409" s="9">
        <f t="shared" si="65"/>
        <v>40695</v>
      </c>
      <c r="H409" s="9">
        <f t="shared" si="66"/>
        <v>30</v>
      </c>
      <c r="I409" s="9">
        <f t="shared" si="67"/>
        <v>15</v>
      </c>
      <c r="J409" s="9">
        <f t="shared" si="68"/>
        <v>40710</v>
      </c>
      <c r="K409" s="8">
        <f t="shared" si="69"/>
        <v>5.593</v>
      </c>
      <c r="L409" s="8">
        <f t="shared" si="70"/>
        <v>9.083333333333421E-2</v>
      </c>
      <c r="M409" s="16">
        <f t="shared" si="71"/>
        <v>5593</v>
      </c>
      <c r="N409" s="16">
        <f t="shared" si="72"/>
        <v>90.83333333333421</v>
      </c>
      <c r="O409" s="8">
        <f>VLOOKUP(C409,SeasonalCycle_PivTab!$B$22:$C$33,2,FALSE)</f>
        <v>5.5021666666666658</v>
      </c>
    </row>
    <row r="410" spans="1:15">
      <c r="A410" s="8"/>
      <c r="B410">
        <v>2011</v>
      </c>
      <c r="C410">
        <v>7</v>
      </c>
      <c r="D410">
        <v>5.6369999999999996</v>
      </c>
      <c r="E410">
        <f t="shared" si="63"/>
        <v>2011.5416666666667</v>
      </c>
      <c r="F410" s="9">
        <f t="shared" si="64"/>
        <v>40756</v>
      </c>
      <c r="G410" s="9">
        <f t="shared" si="65"/>
        <v>40725</v>
      </c>
      <c r="H410" s="9">
        <f t="shared" si="66"/>
        <v>31</v>
      </c>
      <c r="I410" s="9">
        <f t="shared" si="67"/>
        <v>15.5</v>
      </c>
      <c r="J410" s="9">
        <f t="shared" si="68"/>
        <v>40740.5</v>
      </c>
      <c r="K410" s="8">
        <f t="shared" si="69"/>
        <v>5.6369999999999996</v>
      </c>
      <c r="L410" s="8">
        <f t="shared" si="70"/>
        <v>8.8111111111110141E-2</v>
      </c>
      <c r="M410" s="16">
        <f t="shared" si="71"/>
        <v>5637</v>
      </c>
      <c r="N410" s="16">
        <f t="shared" si="72"/>
        <v>88.111111111110148</v>
      </c>
      <c r="O410" s="8">
        <f>VLOOKUP(C410,SeasonalCycle_PivTab!$B$22:$C$33,2,FALSE)</f>
        <v>5.5488888888888894</v>
      </c>
    </row>
    <row r="411" spans="1:15">
      <c r="A411" s="8"/>
      <c r="B411">
        <v>2011</v>
      </c>
      <c r="C411">
        <v>8</v>
      </c>
      <c r="D411">
        <v>5.6210000000000004</v>
      </c>
      <c r="E411">
        <f t="shared" si="63"/>
        <v>2011.625</v>
      </c>
      <c r="F411" s="9">
        <f t="shared" si="64"/>
        <v>40787</v>
      </c>
      <c r="G411" s="9">
        <f t="shared" si="65"/>
        <v>40756</v>
      </c>
      <c r="H411" s="9">
        <f t="shared" si="66"/>
        <v>31</v>
      </c>
      <c r="I411" s="9">
        <f t="shared" si="67"/>
        <v>15.5</v>
      </c>
      <c r="J411" s="9">
        <f t="shared" si="68"/>
        <v>40771.5</v>
      </c>
      <c r="K411" s="8">
        <f t="shared" si="69"/>
        <v>5.6210000000000004</v>
      </c>
      <c r="L411" s="8">
        <f t="shared" si="70"/>
        <v>4.3833333333332725E-2</v>
      </c>
      <c r="M411" s="16">
        <f t="shared" si="71"/>
        <v>5621</v>
      </c>
      <c r="N411" s="16">
        <f t="shared" si="72"/>
        <v>43.833333333332725</v>
      </c>
      <c r="O411" s="8">
        <f>VLOOKUP(C411,SeasonalCycle_PivTab!$B$22:$C$33,2,FALSE)</f>
        <v>5.5771666666666677</v>
      </c>
    </row>
    <row r="412" spans="1:15">
      <c r="A412" s="8"/>
      <c r="B412">
        <v>2011</v>
      </c>
      <c r="C412">
        <v>9</v>
      </c>
      <c r="D412">
        <v>5.6429999999999998</v>
      </c>
      <c r="E412">
        <f t="shared" si="63"/>
        <v>2011.7083333333333</v>
      </c>
      <c r="F412" s="9">
        <f t="shared" si="64"/>
        <v>40817</v>
      </c>
      <c r="G412" s="9">
        <f t="shared" si="65"/>
        <v>40787</v>
      </c>
      <c r="H412" s="9">
        <f t="shared" si="66"/>
        <v>30</v>
      </c>
      <c r="I412" s="9">
        <f t="shared" si="67"/>
        <v>15</v>
      </c>
      <c r="J412" s="9">
        <f t="shared" si="68"/>
        <v>40802</v>
      </c>
      <c r="K412" s="8">
        <f t="shared" si="69"/>
        <v>5.6429999999999998</v>
      </c>
      <c r="L412" s="8">
        <f t="shared" si="70"/>
        <v>4.3459459459456617E-2</v>
      </c>
      <c r="M412" s="16">
        <f t="shared" si="71"/>
        <v>5643</v>
      </c>
      <c r="N412" s="16">
        <f t="shared" si="72"/>
        <v>43.459459459456617</v>
      </c>
      <c r="O412" s="8">
        <f>VLOOKUP(C412,SeasonalCycle_PivTab!$B$22:$C$33,2,FALSE)</f>
        <v>5.5995405405405432</v>
      </c>
    </row>
    <row r="413" spans="1:15">
      <c r="A413" s="8"/>
      <c r="B413">
        <v>2011</v>
      </c>
      <c r="C413">
        <v>10</v>
      </c>
      <c r="D413">
        <v>5.6420000000000003</v>
      </c>
      <c r="E413">
        <f t="shared" si="63"/>
        <v>2011.7916666666667</v>
      </c>
      <c r="F413" s="9">
        <f t="shared" si="64"/>
        <v>40848</v>
      </c>
      <c r="G413" s="9">
        <f t="shared" si="65"/>
        <v>40817</v>
      </c>
      <c r="H413" s="9">
        <f t="shared" si="66"/>
        <v>31</v>
      </c>
      <c r="I413" s="9">
        <f t="shared" si="67"/>
        <v>15.5</v>
      </c>
      <c r="J413" s="9">
        <f t="shared" si="68"/>
        <v>40832.5</v>
      </c>
      <c r="K413" s="8">
        <f t="shared" si="69"/>
        <v>5.6420000000000003</v>
      </c>
      <c r="L413" s="8">
        <f t="shared" si="70"/>
        <v>5.21944444444431E-2</v>
      </c>
      <c r="M413" s="16">
        <f t="shared" si="71"/>
        <v>5642</v>
      </c>
      <c r="N413" s="16">
        <f t="shared" si="72"/>
        <v>52.1944444444431</v>
      </c>
      <c r="O413" s="8">
        <f>VLOOKUP(C413,SeasonalCycle_PivTab!$B$22:$C$33,2,FALSE)</f>
        <v>5.5898055555555572</v>
      </c>
    </row>
    <row r="414" spans="1:15">
      <c r="A414" s="8"/>
      <c r="B414">
        <v>2011</v>
      </c>
      <c r="C414">
        <v>11</v>
      </c>
      <c r="D414">
        <v>5.6459999999999999</v>
      </c>
      <c r="E414">
        <f t="shared" si="63"/>
        <v>2011.875</v>
      </c>
      <c r="F414" s="9">
        <f t="shared" si="64"/>
        <v>40878</v>
      </c>
      <c r="G414" s="9">
        <f t="shared" si="65"/>
        <v>40848</v>
      </c>
      <c r="H414" s="9">
        <f t="shared" si="66"/>
        <v>30</v>
      </c>
      <c r="I414" s="9">
        <f t="shared" si="67"/>
        <v>15</v>
      </c>
      <c r="J414" s="9">
        <f t="shared" si="68"/>
        <v>40863</v>
      </c>
      <c r="K414" s="8">
        <f t="shared" si="69"/>
        <v>5.6459999999999999</v>
      </c>
      <c r="L414" s="8">
        <f t="shared" si="70"/>
        <v>4.2888888888890087E-2</v>
      </c>
      <c r="M414" s="16">
        <f t="shared" si="71"/>
        <v>5646</v>
      </c>
      <c r="N414" s="16">
        <f t="shared" si="72"/>
        <v>42.888888888890087</v>
      </c>
      <c r="O414" s="8">
        <f>VLOOKUP(C414,SeasonalCycle_PivTab!$B$22:$C$33,2,FALSE)</f>
        <v>5.6031111111111098</v>
      </c>
    </row>
    <row r="415" spans="1:15">
      <c r="A415" s="8"/>
      <c r="B415">
        <v>2011</v>
      </c>
      <c r="C415">
        <v>12</v>
      </c>
      <c r="D415">
        <v>5.57</v>
      </c>
      <c r="E415">
        <f t="shared" si="63"/>
        <v>2011.9583333333333</v>
      </c>
      <c r="F415" s="9">
        <f t="shared" si="64"/>
        <v>40909</v>
      </c>
      <c r="G415" s="9">
        <f t="shared" si="65"/>
        <v>40878</v>
      </c>
      <c r="H415" s="9">
        <f t="shared" si="66"/>
        <v>31</v>
      </c>
      <c r="I415" s="9">
        <f t="shared" si="67"/>
        <v>15.5</v>
      </c>
      <c r="J415" s="9">
        <f t="shared" si="68"/>
        <v>40893.5</v>
      </c>
      <c r="K415" s="8">
        <f t="shared" si="69"/>
        <v>5.57</v>
      </c>
      <c r="L415" s="8">
        <f t="shared" si="70"/>
        <v>-6.4135135135135357E-2</v>
      </c>
      <c r="M415" s="16">
        <f t="shared" si="71"/>
        <v>5570</v>
      </c>
      <c r="N415" s="16">
        <f t="shared" si="72"/>
        <v>-64.135135135135357</v>
      </c>
      <c r="O415" s="8">
        <f>VLOOKUP(C415,SeasonalCycle_PivTab!$B$22:$C$33,2,FALSE)</f>
        <v>5.6341351351351356</v>
      </c>
    </row>
    <row r="416" spans="1:15">
      <c r="A416" s="8"/>
      <c r="B416">
        <v>2012</v>
      </c>
      <c r="C416">
        <v>1</v>
      </c>
      <c r="D416">
        <v>5.6369999999999996</v>
      </c>
      <c r="E416">
        <f t="shared" si="63"/>
        <v>2012.0416666666667</v>
      </c>
      <c r="F416" s="9">
        <f t="shared" si="64"/>
        <v>40940</v>
      </c>
      <c r="G416" s="9">
        <f t="shared" si="65"/>
        <v>40909</v>
      </c>
      <c r="H416" s="9">
        <f t="shared" si="66"/>
        <v>31</v>
      </c>
      <c r="I416" s="9">
        <f t="shared" si="67"/>
        <v>15.5</v>
      </c>
      <c r="J416" s="9">
        <f t="shared" si="68"/>
        <v>40924.5</v>
      </c>
      <c r="K416" s="8">
        <f t="shared" si="69"/>
        <v>5.6369999999999996</v>
      </c>
      <c r="L416" s="8">
        <f t="shared" si="70"/>
        <v>-4.485714285713982E-3</v>
      </c>
      <c r="M416" s="16">
        <f t="shared" si="71"/>
        <v>5637</v>
      </c>
      <c r="N416" s="16">
        <f t="shared" si="72"/>
        <v>-4.485714285713982</v>
      </c>
      <c r="O416" s="8">
        <f>VLOOKUP(C416,SeasonalCycle_PivTab!$B$22:$C$33,2,FALSE)</f>
        <v>5.6414857142857135</v>
      </c>
    </row>
    <row r="417" spans="1:15">
      <c r="A417" s="8"/>
      <c r="B417">
        <v>2012</v>
      </c>
      <c r="C417">
        <v>2</v>
      </c>
      <c r="D417">
        <v>5.577</v>
      </c>
      <c r="E417">
        <f t="shared" si="63"/>
        <v>2012.125</v>
      </c>
      <c r="F417" s="9">
        <f t="shared" si="64"/>
        <v>40969</v>
      </c>
      <c r="G417" s="9">
        <f t="shared" si="65"/>
        <v>40940</v>
      </c>
      <c r="H417" s="9">
        <f t="shared" si="66"/>
        <v>29</v>
      </c>
      <c r="I417" s="9">
        <f t="shared" si="67"/>
        <v>14.5</v>
      </c>
      <c r="J417" s="9">
        <f t="shared" si="68"/>
        <v>40954.5</v>
      </c>
      <c r="K417" s="8">
        <f t="shared" si="69"/>
        <v>5.577</v>
      </c>
      <c r="L417" s="8">
        <f t="shared" si="70"/>
        <v>-4.9685714285714333E-2</v>
      </c>
      <c r="M417" s="16">
        <f t="shared" si="71"/>
        <v>5577</v>
      </c>
      <c r="N417" s="16">
        <f t="shared" si="72"/>
        <v>-49.685714285714333</v>
      </c>
      <c r="O417" s="8">
        <f>VLOOKUP(C417,SeasonalCycle_PivTab!$B$22:$C$33,2,FALSE)</f>
        <v>5.6266857142857143</v>
      </c>
    </row>
    <row r="418" spans="1:15">
      <c r="A418" s="8"/>
      <c r="B418">
        <v>2012</v>
      </c>
      <c r="C418">
        <v>3</v>
      </c>
      <c r="D418">
        <v>5.6639999999999997</v>
      </c>
      <c r="E418">
        <f t="shared" si="63"/>
        <v>2012.2083333333333</v>
      </c>
      <c r="F418" s="9">
        <f t="shared" si="64"/>
        <v>41000</v>
      </c>
      <c r="G418" s="9">
        <f t="shared" si="65"/>
        <v>40969</v>
      </c>
      <c r="H418" s="9">
        <f t="shared" si="66"/>
        <v>31</v>
      </c>
      <c r="I418" s="9">
        <f t="shared" si="67"/>
        <v>15.5</v>
      </c>
      <c r="J418" s="9">
        <f t="shared" si="68"/>
        <v>40984.5</v>
      </c>
      <c r="K418" s="8">
        <f t="shared" si="69"/>
        <v>5.6639999999999997</v>
      </c>
      <c r="L418" s="8">
        <f t="shared" si="70"/>
        <v>9.8823529411765421E-2</v>
      </c>
      <c r="M418" s="16">
        <f t="shared" si="71"/>
        <v>5664</v>
      </c>
      <c r="N418" s="16">
        <f t="shared" si="72"/>
        <v>98.823529411765421</v>
      </c>
      <c r="O418" s="8">
        <f>VLOOKUP(C418,SeasonalCycle_PivTab!$B$22:$C$33,2,FALSE)</f>
        <v>5.5651764705882343</v>
      </c>
    </row>
    <row r="419" spans="1:15">
      <c r="A419" s="8"/>
      <c r="B419">
        <v>2012</v>
      </c>
      <c r="C419">
        <v>4</v>
      </c>
      <c r="D419">
        <v>5.65</v>
      </c>
      <c r="E419">
        <f t="shared" si="63"/>
        <v>2012.2916666666667</v>
      </c>
      <c r="F419" s="9">
        <f t="shared" si="64"/>
        <v>41030</v>
      </c>
      <c r="G419" s="9">
        <f t="shared" si="65"/>
        <v>41000</v>
      </c>
      <c r="H419" s="9">
        <f t="shared" si="66"/>
        <v>30</v>
      </c>
      <c r="I419" s="9">
        <f t="shared" si="67"/>
        <v>15</v>
      </c>
      <c r="J419" s="9">
        <f t="shared" si="68"/>
        <v>41015</v>
      </c>
      <c r="K419" s="8">
        <f t="shared" si="69"/>
        <v>5.65</v>
      </c>
      <c r="L419" s="8">
        <f t="shared" si="70"/>
        <v>0.15068571428571431</v>
      </c>
      <c r="M419" s="16">
        <f t="shared" si="71"/>
        <v>5650</v>
      </c>
      <c r="N419" s="16">
        <f t="shared" si="72"/>
        <v>150.68571428571431</v>
      </c>
      <c r="O419" s="8">
        <f>VLOOKUP(C419,SeasonalCycle_PivTab!$B$22:$C$33,2,FALSE)</f>
        <v>5.499314285714286</v>
      </c>
    </row>
    <row r="420" spans="1:15">
      <c r="A420" s="8"/>
      <c r="B420">
        <v>2012</v>
      </c>
      <c r="C420">
        <v>5</v>
      </c>
      <c r="D420">
        <v>5.532</v>
      </c>
      <c r="E420">
        <f t="shared" si="63"/>
        <v>2012.375</v>
      </c>
      <c r="F420" s="9">
        <f t="shared" si="64"/>
        <v>41061</v>
      </c>
      <c r="G420" s="9">
        <f t="shared" si="65"/>
        <v>41030</v>
      </c>
      <c r="H420" s="9">
        <f t="shared" si="66"/>
        <v>31</v>
      </c>
      <c r="I420" s="9">
        <f t="shared" si="67"/>
        <v>15.5</v>
      </c>
      <c r="J420" s="9">
        <f t="shared" si="68"/>
        <v>41045.5</v>
      </c>
      <c r="K420" s="8">
        <f t="shared" si="69"/>
        <v>5.532</v>
      </c>
      <c r="L420" s="8">
        <f t="shared" si="70"/>
        <v>4.7972222222222527E-2</v>
      </c>
      <c r="M420" s="16">
        <f t="shared" si="71"/>
        <v>5532</v>
      </c>
      <c r="N420" s="16">
        <f t="shared" si="72"/>
        <v>47.972222222222527</v>
      </c>
      <c r="O420" s="8">
        <f>VLOOKUP(C420,SeasonalCycle_PivTab!$B$22:$C$33,2,FALSE)</f>
        <v>5.4840277777777775</v>
      </c>
    </row>
    <row r="421" spans="1:15">
      <c r="A421" s="8"/>
      <c r="B421">
        <v>2012</v>
      </c>
      <c r="C421">
        <v>6</v>
      </c>
      <c r="D421">
        <v>5.5819999999999999</v>
      </c>
      <c r="E421">
        <f t="shared" si="63"/>
        <v>2012.4583333333333</v>
      </c>
      <c r="F421" s="9">
        <f t="shared" si="64"/>
        <v>41091</v>
      </c>
      <c r="G421" s="9">
        <f t="shared" si="65"/>
        <v>41061</v>
      </c>
      <c r="H421" s="9">
        <f t="shared" si="66"/>
        <v>30</v>
      </c>
      <c r="I421" s="9">
        <f t="shared" si="67"/>
        <v>15</v>
      </c>
      <c r="J421" s="9">
        <f t="shared" si="68"/>
        <v>41076</v>
      </c>
      <c r="K421" s="8">
        <f t="shared" si="69"/>
        <v>5.5819999999999999</v>
      </c>
      <c r="L421" s="8">
        <f t="shared" si="70"/>
        <v>7.9833333333334089E-2</v>
      </c>
      <c r="M421" s="16">
        <f t="shared" si="71"/>
        <v>5582</v>
      </c>
      <c r="N421" s="16">
        <f t="shared" si="72"/>
        <v>79.833333333334082</v>
      </c>
      <c r="O421" s="8">
        <f>VLOOKUP(C421,SeasonalCycle_PivTab!$B$22:$C$33,2,FALSE)</f>
        <v>5.5021666666666658</v>
      </c>
    </row>
    <row r="422" spans="1:15">
      <c r="A422" s="8"/>
      <c r="B422">
        <v>2012</v>
      </c>
      <c r="C422">
        <v>7</v>
      </c>
      <c r="D422">
        <v>5.6230000000000002</v>
      </c>
      <c r="E422">
        <f t="shared" si="63"/>
        <v>2012.5416666666667</v>
      </c>
      <c r="F422" s="9">
        <f t="shared" si="64"/>
        <v>41122</v>
      </c>
      <c r="G422" s="9">
        <f t="shared" si="65"/>
        <v>41091</v>
      </c>
      <c r="H422" s="9">
        <f t="shared" si="66"/>
        <v>31</v>
      </c>
      <c r="I422" s="9">
        <f t="shared" si="67"/>
        <v>15.5</v>
      </c>
      <c r="J422" s="9">
        <f t="shared" si="68"/>
        <v>41106.5</v>
      </c>
      <c r="K422" s="8">
        <f t="shared" si="69"/>
        <v>5.6230000000000002</v>
      </c>
      <c r="L422" s="8">
        <f t="shared" si="70"/>
        <v>7.4111111111110795E-2</v>
      </c>
      <c r="M422" s="16">
        <f t="shared" si="71"/>
        <v>5623</v>
      </c>
      <c r="N422" s="16">
        <f t="shared" si="72"/>
        <v>74.111111111110802</v>
      </c>
      <c r="O422" s="8">
        <f>VLOOKUP(C422,SeasonalCycle_PivTab!$B$22:$C$33,2,FALSE)</f>
        <v>5.5488888888888894</v>
      </c>
    </row>
    <row r="423" spans="1:15">
      <c r="A423" s="8"/>
      <c r="B423">
        <v>2012</v>
      </c>
      <c r="C423">
        <v>8</v>
      </c>
      <c r="D423">
        <v>5.657</v>
      </c>
      <c r="E423">
        <f t="shared" si="63"/>
        <v>2012.625</v>
      </c>
      <c r="F423" s="9">
        <f t="shared" si="64"/>
        <v>41153</v>
      </c>
      <c r="G423" s="9">
        <f t="shared" si="65"/>
        <v>41122</v>
      </c>
      <c r="H423" s="9">
        <f t="shared" si="66"/>
        <v>31</v>
      </c>
      <c r="I423" s="9">
        <f t="shared" si="67"/>
        <v>15.5</v>
      </c>
      <c r="J423" s="9">
        <f t="shared" si="68"/>
        <v>41137.5</v>
      </c>
      <c r="K423" s="8">
        <f t="shared" si="69"/>
        <v>5.657</v>
      </c>
      <c r="L423" s="8">
        <f t="shared" si="70"/>
        <v>7.9833333333332313E-2</v>
      </c>
      <c r="M423" s="16">
        <f t="shared" si="71"/>
        <v>5657</v>
      </c>
      <c r="N423" s="16">
        <f t="shared" si="72"/>
        <v>79.83333333333232</v>
      </c>
      <c r="O423" s="8">
        <f>VLOOKUP(C423,SeasonalCycle_PivTab!$B$22:$C$33,2,FALSE)</f>
        <v>5.5771666666666677</v>
      </c>
    </row>
    <row r="424" spans="1:15">
      <c r="A424" s="8"/>
      <c r="B424">
        <v>2012</v>
      </c>
      <c r="C424">
        <v>9</v>
      </c>
      <c r="D424">
        <v>5.6669999999999998</v>
      </c>
      <c r="E424">
        <f t="shared" si="63"/>
        <v>2012.7083333333333</v>
      </c>
      <c r="F424" s="9">
        <f t="shared" si="64"/>
        <v>41183</v>
      </c>
      <c r="G424" s="9">
        <f t="shared" si="65"/>
        <v>41153</v>
      </c>
      <c r="H424" s="9">
        <f t="shared" si="66"/>
        <v>30</v>
      </c>
      <c r="I424" s="9">
        <f t="shared" si="67"/>
        <v>15</v>
      </c>
      <c r="J424" s="9">
        <f t="shared" si="68"/>
        <v>41168</v>
      </c>
      <c r="K424" s="8">
        <f t="shared" si="69"/>
        <v>5.6669999999999998</v>
      </c>
      <c r="L424" s="8">
        <f t="shared" si="70"/>
        <v>6.7459459459456639E-2</v>
      </c>
      <c r="M424" s="16">
        <f t="shared" si="71"/>
        <v>5667</v>
      </c>
      <c r="N424" s="16">
        <f t="shared" si="72"/>
        <v>67.459459459456639</v>
      </c>
      <c r="O424" s="8">
        <f>VLOOKUP(C424,SeasonalCycle_PivTab!$B$22:$C$33,2,FALSE)</f>
        <v>5.5995405405405432</v>
      </c>
    </row>
    <row r="425" spans="1:15">
      <c r="A425" s="8"/>
      <c r="B425">
        <v>2012</v>
      </c>
      <c r="C425">
        <v>10</v>
      </c>
      <c r="D425">
        <v>5.6909999999999998</v>
      </c>
      <c r="E425">
        <f t="shared" si="63"/>
        <v>2012.7916666666667</v>
      </c>
      <c r="F425" s="9">
        <f t="shared" si="64"/>
        <v>41214</v>
      </c>
      <c r="G425" s="9">
        <f t="shared" si="65"/>
        <v>41183</v>
      </c>
      <c r="H425" s="9">
        <f t="shared" si="66"/>
        <v>31</v>
      </c>
      <c r="I425" s="9">
        <f t="shared" si="67"/>
        <v>15.5</v>
      </c>
      <c r="J425" s="9">
        <f t="shared" si="68"/>
        <v>41198.5</v>
      </c>
      <c r="K425" s="8">
        <f t="shared" si="69"/>
        <v>5.6909999999999998</v>
      </c>
      <c r="L425" s="8">
        <f t="shared" si="70"/>
        <v>0.10119444444444259</v>
      </c>
      <c r="M425" s="16">
        <f t="shared" si="71"/>
        <v>5691</v>
      </c>
      <c r="N425" s="16">
        <f t="shared" si="72"/>
        <v>101.19444444444258</v>
      </c>
      <c r="O425" s="8">
        <f>VLOOKUP(C425,SeasonalCycle_PivTab!$B$22:$C$33,2,FALSE)</f>
        <v>5.5898055555555572</v>
      </c>
    </row>
    <row r="426" spans="1:15">
      <c r="A426" s="8"/>
      <c r="B426">
        <v>2012</v>
      </c>
      <c r="C426">
        <v>11</v>
      </c>
      <c r="D426">
        <v>5.74</v>
      </c>
      <c r="E426">
        <f t="shared" si="63"/>
        <v>2012.875</v>
      </c>
      <c r="F426" s="9">
        <f t="shared" si="64"/>
        <v>41244</v>
      </c>
      <c r="G426" s="9">
        <f t="shared" si="65"/>
        <v>41214</v>
      </c>
      <c r="H426" s="9">
        <f t="shared" si="66"/>
        <v>30</v>
      </c>
      <c r="I426" s="9">
        <f t="shared" si="67"/>
        <v>15</v>
      </c>
      <c r="J426" s="9">
        <f t="shared" si="68"/>
        <v>41229</v>
      </c>
      <c r="K426" s="8">
        <f t="shared" si="69"/>
        <v>5.74</v>
      </c>
      <c r="L426" s="8">
        <f t="shared" si="70"/>
        <v>0.13688888888889039</v>
      </c>
      <c r="M426" s="16">
        <f t="shared" si="71"/>
        <v>5740</v>
      </c>
      <c r="N426" s="16">
        <f t="shared" si="72"/>
        <v>136.88888888889039</v>
      </c>
      <c r="O426" s="8">
        <f>VLOOKUP(C426,SeasonalCycle_PivTab!$B$22:$C$33,2,FALSE)</f>
        <v>5.6031111111111098</v>
      </c>
    </row>
    <row r="427" spans="1:15">
      <c r="A427" s="8"/>
      <c r="B427">
        <v>2012</v>
      </c>
      <c r="C427">
        <v>12</v>
      </c>
      <c r="D427">
        <v>5.7919999999999998</v>
      </c>
      <c r="E427">
        <f t="shared" si="63"/>
        <v>2012.9583333333333</v>
      </c>
      <c r="F427" s="9">
        <f t="shared" si="64"/>
        <v>41275</v>
      </c>
      <c r="G427" s="9">
        <f t="shared" si="65"/>
        <v>41244</v>
      </c>
      <c r="H427" s="9">
        <f t="shared" si="66"/>
        <v>31</v>
      </c>
      <c r="I427" s="9">
        <f t="shared" si="67"/>
        <v>15.5</v>
      </c>
      <c r="J427" s="9">
        <f t="shared" si="68"/>
        <v>41259.5</v>
      </c>
      <c r="K427" s="8">
        <f t="shared" si="69"/>
        <v>5.7919999999999998</v>
      </c>
      <c r="L427" s="8">
        <f t="shared" si="70"/>
        <v>0.15786486486486417</v>
      </c>
      <c r="M427" s="16">
        <f t="shared" si="71"/>
        <v>5792</v>
      </c>
      <c r="N427" s="16">
        <f t="shared" si="72"/>
        <v>157.86486486486416</v>
      </c>
      <c r="O427" s="8">
        <f>VLOOKUP(C427,SeasonalCycle_PivTab!$B$22:$C$33,2,FALSE)</f>
        <v>5.6341351351351356</v>
      </c>
    </row>
    <row r="428" spans="1:15">
      <c r="A428" s="8"/>
      <c r="B428">
        <v>2013</v>
      </c>
      <c r="C428">
        <v>1</v>
      </c>
      <c r="D428">
        <v>5.5970000000000004</v>
      </c>
      <c r="E428">
        <f t="shared" si="63"/>
        <v>2013.0416666666667</v>
      </c>
      <c r="F428" s="9">
        <f t="shared" si="64"/>
        <v>41306</v>
      </c>
      <c r="G428" s="9">
        <f t="shared" si="65"/>
        <v>41275</v>
      </c>
      <c r="H428" s="9">
        <f t="shared" si="66"/>
        <v>31</v>
      </c>
      <c r="I428" s="9">
        <f t="shared" si="67"/>
        <v>15.5</v>
      </c>
      <c r="J428" s="9">
        <f t="shared" si="68"/>
        <v>41290.5</v>
      </c>
      <c r="K428" s="8">
        <f t="shared" si="69"/>
        <v>5.5970000000000004</v>
      </c>
      <c r="L428" s="8">
        <f t="shared" si="70"/>
        <v>-4.4485714285713129E-2</v>
      </c>
      <c r="M428" s="16">
        <f t="shared" si="71"/>
        <v>5597</v>
      </c>
      <c r="N428" s="16">
        <f t="shared" si="72"/>
        <v>-44.485714285713129</v>
      </c>
      <c r="O428" s="8">
        <f>VLOOKUP(C428,SeasonalCycle_PivTab!$B$22:$C$33,2,FALSE)</f>
        <v>5.6414857142857135</v>
      </c>
    </row>
    <row r="429" spans="1:15">
      <c r="A429" s="8"/>
      <c r="B429">
        <v>2013</v>
      </c>
      <c r="C429">
        <v>2</v>
      </c>
      <c r="D429">
        <v>5.5119999999999996</v>
      </c>
      <c r="E429">
        <f t="shared" si="63"/>
        <v>2013.125</v>
      </c>
      <c r="F429" s="9">
        <f t="shared" si="64"/>
        <v>41334</v>
      </c>
      <c r="G429" s="9">
        <f t="shared" si="65"/>
        <v>41306</v>
      </c>
      <c r="H429" s="9">
        <f t="shared" si="66"/>
        <v>28</v>
      </c>
      <c r="I429" s="9">
        <f t="shared" si="67"/>
        <v>14</v>
      </c>
      <c r="J429" s="9">
        <f t="shared" si="68"/>
        <v>41320</v>
      </c>
      <c r="K429" s="8">
        <f t="shared" si="69"/>
        <v>5.5119999999999996</v>
      </c>
      <c r="L429" s="8">
        <f t="shared" si="70"/>
        <v>-0.11468571428571472</v>
      </c>
      <c r="M429" s="16">
        <f t="shared" si="71"/>
        <v>5512</v>
      </c>
      <c r="N429" s="16">
        <f t="shared" si="72"/>
        <v>-114.68571428571472</v>
      </c>
      <c r="O429" s="8">
        <f>VLOOKUP(C429,SeasonalCycle_PivTab!$B$22:$C$33,2,FALSE)</f>
        <v>5.6266857142857143</v>
      </c>
    </row>
    <row r="430" spans="1:15">
      <c r="A430" s="8"/>
      <c r="B430">
        <v>2013</v>
      </c>
      <c r="C430">
        <v>3</v>
      </c>
      <c r="D430">
        <v>5.5339999999999998</v>
      </c>
      <c r="E430">
        <f t="shared" si="63"/>
        <v>2013.2083333333333</v>
      </c>
      <c r="F430" s="9">
        <f t="shared" si="64"/>
        <v>41365</v>
      </c>
      <c r="G430" s="9">
        <f t="shared" si="65"/>
        <v>41334</v>
      </c>
      <c r="H430" s="9">
        <f t="shared" si="66"/>
        <v>31</v>
      </c>
      <c r="I430" s="9">
        <f t="shared" si="67"/>
        <v>15.5</v>
      </c>
      <c r="J430" s="9">
        <f t="shared" si="68"/>
        <v>41349.5</v>
      </c>
      <c r="K430" s="8">
        <f t="shared" si="69"/>
        <v>5.5339999999999998</v>
      </c>
      <c r="L430" s="8">
        <f t="shared" si="70"/>
        <v>-3.1176470588234473E-2</v>
      </c>
      <c r="M430" s="16">
        <f t="shared" si="71"/>
        <v>5534</v>
      </c>
      <c r="N430" s="16">
        <f t="shared" si="72"/>
        <v>-31.176470588234473</v>
      </c>
      <c r="O430" s="8">
        <f>VLOOKUP(C430,SeasonalCycle_PivTab!$B$22:$C$33,2,FALSE)</f>
        <v>5.5651764705882343</v>
      </c>
    </row>
    <row r="431" spans="1:15">
      <c r="A431" s="8"/>
      <c r="B431">
        <v>2013</v>
      </c>
      <c r="C431">
        <v>4</v>
      </c>
      <c r="D431">
        <v>5.5090000000000003</v>
      </c>
      <c r="E431">
        <f t="shared" si="63"/>
        <v>2013.2916666666667</v>
      </c>
      <c r="F431" s="9">
        <f t="shared" si="64"/>
        <v>41395</v>
      </c>
      <c r="G431" s="9">
        <f t="shared" si="65"/>
        <v>41365</v>
      </c>
      <c r="H431" s="9">
        <f t="shared" si="66"/>
        <v>30</v>
      </c>
      <c r="I431" s="9">
        <f t="shared" si="67"/>
        <v>15</v>
      </c>
      <c r="J431" s="9">
        <f t="shared" si="68"/>
        <v>41380</v>
      </c>
      <c r="K431" s="8">
        <f t="shared" si="69"/>
        <v>5.5090000000000003</v>
      </c>
      <c r="L431" s="8">
        <f t="shared" si="70"/>
        <v>9.6857142857142975E-3</v>
      </c>
      <c r="M431" s="16">
        <f t="shared" si="71"/>
        <v>5509</v>
      </c>
      <c r="N431" s="16">
        <f t="shared" si="72"/>
        <v>9.6857142857142975</v>
      </c>
      <c r="O431" s="8">
        <f>VLOOKUP(C431,SeasonalCycle_PivTab!$B$22:$C$33,2,FALSE)</f>
        <v>5.499314285714286</v>
      </c>
    </row>
    <row r="432" spans="1:15">
      <c r="A432" s="8"/>
      <c r="B432">
        <v>2013</v>
      </c>
      <c r="C432">
        <v>5</v>
      </c>
      <c r="D432">
        <v>5.5339999999999998</v>
      </c>
      <c r="E432">
        <f t="shared" si="63"/>
        <v>2013.375</v>
      </c>
      <c r="F432" s="9">
        <f t="shared" si="64"/>
        <v>41426</v>
      </c>
      <c r="G432" s="9">
        <f t="shared" si="65"/>
        <v>41395</v>
      </c>
      <c r="H432" s="9">
        <f t="shared" si="66"/>
        <v>31</v>
      </c>
      <c r="I432" s="9">
        <f t="shared" si="67"/>
        <v>15.5</v>
      </c>
      <c r="J432" s="9">
        <f t="shared" si="68"/>
        <v>41410.5</v>
      </c>
      <c r="K432" s="8">
        <f t="shared" si="69"/>
        <v>5.5339999999999998</v>
      </c>
      <c r="L432" s="8">
        <f t="shared" si="70"/>
        <v>4.9972222222222307E-2</v>
      </c>
      <c r="M432" s="16">
        <f t="shared" si="71"/>
        <v>5534</v>
      </c>
      <c r="N432" s="16">
        <f t="shared" si="72"/>
        <v>49.972222222222307</v>
      </c>
      <c r="O432" s="8">
        <f>VLOOKUP(C432,SeasonalCycle_PivTab!$B$22:$C$33,2,FALSE)</f>
        <v>5.4840277777777775</v>
      </c>
    </row>
    <row r="433" spans="1:15">
      <c r="A433" s="8"/>
      <c r="B433">
        <v>2013</v>
      </c>
      <c r="C433">
        <v>6</v>
      </c>
      <c r="D433">
        <v>5.5880000000000001</v>
      </c>
      <c r="E433">
        <f t="shared" si="63"/>
        <v>2013.4583333333333</v>
      </c>
      <c r="F433" s="9">
        <f t="shared" si="64"/>
        <v>41456</v>
      </c>
      <c r="G433" s="9">
        <f t="shared" si="65"/>
        <v>41426</v>
      </c>
      <c r="H433" s="9">
        <f t="shared" si="66"/>
        <v>30</v>
      </c>
      <c r="I433" s="9">
        <f t="shared" si="67"/>
        <v>15</v>
      </c>
      <c r="J433" s="9">
        <f t="shared" si="68"/>
        <v>41441</v>
      </c>
      <c r="K433" s="8">
        <f t="shared" si="69"/>
        <v>5.5880000000000001</v>
      </c>
      <c r="L433" s="8">
        <f t="shared" si="70"/>
        <v>8.5833333333334316E-2</v>
      </c>
      <c r="M433" s="16">
        <f t="shared" si="71"/>
        <v>5588</v>
      </c>
      <c r="N433" s="16">
        <f t="shared" si="72"/>
        <v>85.833333333334309</v>
      </c>
      <c r="O433" s="8">
        <f>VLOOKUP(C433,SeasonalCycle_PivTab!$B$22:$C$33,2,FALSE)</f>
        <v>5.5021666666666658</v>
      </c>
    </row>
    <row r="434" spans="1:15">
      <c r="A434" s="8"/>
      <c r="B434">
        <v>2013</v>
      </c>
      <c r="C434">
        <v>7</v>
      </c>
      <c r="D434">
        <v>5.65</v>
      </c>
      <c r="E434">
        <f t="shared" si="63"/>
        <v>2013.5416666666667</v>
      </c>
      <c r="F434" s="9">
        <f t="shared" si="64"/>
        <v>41487</v>
      </c>
      <c r="G434" s="9">
        <f t="shared" si="65"/>
        <v>41456</v>
      </c>
      <c r="H434" s="9">
        <f t="shared" si="66"/>
        <v>31</v>
      </c>
      <c r="I434" s="9">
        <f t="shared" si="67"/>
        <v>15.5</v>
      </c>
      <c r="J434" s="9">
        <f t="shared" si="68"/>
        <v>41471.5</v>
      </c>
      <c r="K434" s="8">
        <f t="shared" si="69"/>
        <v>5.65</v>
      </c>
      <c r="L434" s="8">
        <f t="shared" si="70"/>
        <v>0.10111111111111093</v>
      </c>
      <c r="M434" s="16">
        <f t="shared" si="71"/>
        <v>5650</v>
      </c>
      <c r="N434" s="16">
        <f t="shared" si="72"/>
        <v>101.11111111111093</v>
      </c>
      <c r="O434" s="8">
        <f>VLOOKUP(C434,SeasonalCycle_PivTab!$B$22:$C$33,2,FALSE)</f>
        <v>5.5488888888888894</v>
      </c>
    </row>
    <row r="435" spans="1:15">
      <c r="A435" s="8"/>
      <c r="B435">
        <v>2013</v>
      </c>
      <c r="C435">
        <v>8</v>
      </c>
      <c r="D435">
        <v>5.6740000000000004</v>
      </c>
      <c r="E435">
        <f t="shared" si="63"/>
        <v>2013.625</v>
      </c>
      <c r="F435" s="9">
        <f t="shared" si="64"/>
        <v>41518</v>
      </c>
      <c r="G435" s="9">
        <f t="shared" si="65"/>
        <v>41487</v>
      </c>
      <c r="H435" s="9">
        <f t="shared" si="66"/>
        <v>31</v>
      </c>
      <c r="I435" s="9">
        <f t="shared" si="67"/>
        <v>15.5</v>
      </c>
      <c r="J435" s="9">
        <f t="shared" si="68"/>
        <v>41502.5</v>
      </c>
      <c r="K435" s="8">
        <f t="shared" si="69"/>
        <v>5.6740000000000004</v>
      </c>
      <c r="L435" s="8">
        <f t="shared" si="70"/>
        <v>9.6833333333332661E-2</v>
      </c>
      <c r="M435" s="16">
        <f t="shared" si="71"/>
        <v>5674</v>
      </c>
      <c r="N435" s="16">
        <f t="shared" si="72"/>
        <v>96.833333333332661</v>
      </c>
      <c r="O435" s="8">
        <f>VLOOKUP(C435,SeasonalCycle_PivTab!$B$22:$C$33,2,FALSE)</f>
        <v>5.5771666666666677</v>
      </c>
    </row>
    <row r="436" spans="1:15">
      <c r="A436" s="8"/>
      <c r="B436">
        <v>2013</v>
      </c>
      <c r="C436">
        <v>9</v>
      </c>
      <c r="D436">
        <v>5.7140000000000004</v>
      </c>
      <c r="E436">
        <f t="shared" si="63"/>
        <v>2013.7083333333333</v>
      </c>
      <c r="F436" s="9">
        <f t="shared" si="64"/>
        <v>41548</v>
      </c>
      <c r="G436" s="9">
        <f t="shared" si="65"/>
        <v>41518</v>
      </c>
      <c r="H436" s="9">
        <f t="shared" si="66"/>
        <v>30</v>
      </c>
      <c r="I436" s="9">
        <f t="shared" si="67"/>
        <v>15</v>
      </c>
      <c r="J436" s="9">
        <f t="shared" si="68"/>
        <v>41533</v>
      </c>
      <c r="K436" s="8">
        <f t="shared" si="69"/>
        <v>5.7140000000000004</v>
      </c>
      <c r="L436" s="8">
        <f t="shared" si="70"/>
        <v>0.11445945945945724</v>
      </c>
      <c r="M436" s="16">
        <f t="shared" si="71"/>
        <v>5714</v>
      </c>
      <c r="N436" s="16">
        <f t="shared" si="72"/>
        <v>114.45945945945724</v>
      </c>
      <c r="O436" s="8">
        <f>VLOOKUP(C436,SeasonalCycle_PivTab!$B$22:$C$33,2,FALSE)</f>
        <v>5.5995405405405432</v>
      </c>
    </row>
    <row r="437" spans="1:15">
      <c r="A437" s="8"/>
      <c r="B437">
        <v>2013</v>
      </c>
      <c r="C437">
        <v>10</v>
      </c>
      <c r="D437">
        <v>5.657</v>
      </c>
      <c r="E437">
        <f t="shared" si="63"/>
        <v>2013.7916666666667</v>
      </c>
      <c r="F437" s="9">
        <f t="shared" si="64"/>
        <v>41579</v>
      </c>
      <c r="G437" s="9">
        <f t="shared" si="65"/>
        <v>41548</v>
      </c>
      <c r="H437" s="9">
        <f t="shared" si="66"/>
        <v>31</v>
      </c>
      <c r="I437" s="9">
        <f t="shared" si="67"/>
        <v>15.5</v>
      </c>
      <c r="J437" s="9">
        <f t="shared" si="68"/>
        <v>41563.5</v>
      </c>
      <c r="K437" s="8">
        <f t="shared" si="69"/>
        <v>5.657</v>
      </c>
      <c r="L437" s="8">
        <f t="shared" si="70"/>
        <v>6.719444444444278E-2</v>
      </c>
      <c r="M437" s="16">
        <f t="shared" si="71"/>
        <v>5657</v>
      </c>
      <c r="N437" s="16">
        <f t="shared" si="72"/>
        <v>67.19444444444278</v>
      </c>
      <c r="O437" s="8">
        <f>VLOOKUP(C437,SeasonalCycle_PivTab!$B$22:$C$33,2,FALSE)</f>
        <v>5.5898055555555572</v>
      </c>
    </row>
    <row r="438" spans="1:15">
      <c r="A438" s="8"/>
      <c r="B438">
        <v>2013</v>
      </c>
      <c r="C438">
        <v>11</v>
      </c>
      <c r="D438">
        <v>5.6639999999999997</v>
      </c>
      <c r="E438">
        <f t="shared" si="63"/>
        <v>2013.875</v>
      </c>
      <c r="F438" s="9">
        <f t="shared" si="64"/>
        <v>41609</v>
      </c>
      <c r="G438" s="9">
        <f t="shared" si="65"/>
        <v>41579</v>
      </c>
      <c r="H438" s="9">
        <f t="shared" si="66"/>
        <v>30</v>
      </c>
      <c r="I438" s="9">
        <f t="shared" si="67"/>
        <v>15</v>
      </c>
      <c r="J438" s="9">
        <f t="shared" si="68"/>
        <v>41594</v>
      </c>
      <c r="K438" s="8">
        <f t="shared" si="69"/>
        <v>5.6639999999999997</v>
      </c>
      <c r="L438" s="8">
        <f t="shared" si="70"/>
        <v>6.088888888888988E-2</v>
      </c>
      <c r="M438" s="16">
        <f t="shared" si="71"/>
        <v>5664</v>
      </c>
      <c r="N438" s="16">
        <f t="shared" si="72"/>
        <v>60.88888888888988</v>
      </c>
      <c r="O438" s="8">
        <f>VLOOKUP(C438,SeasonalCycle_PivTab!$B$22:$C$33,2,FALSE)</f>
        <v>5.6031111111111098</v>
      </c>
    </row>
    <row r="439" spans="1:15">
      <c r="A439" s="8"/>
      <c r="B439">
        <v>2013</v>
      </c>
      <c r="C439">
        <v>12</v>
      </c>
      <c r="D439">
        <v>5.6</v>
      </c>
      <c r="E439">
        <f t="shared" si="63"/>
        <v>2013.9583333333333</v>
      </c>
      <c r="F439" s="9">
        <f t="shared" si="64"/>
        <v>41640</v>
      </c>
      <c r="G439" s="9">
        <f t="shared" si="65"/>
        <v>41609</v>
      </c>
      <c r="H439" s="9">
        <f t="shared" si="66"/>
        <v>31</v>
      </c>
      <c r="I439" s="9">
        <f t="shared" si="67"/>
        <v>15.5</v>
      </c>
      <c r="J439" s="9">
        <f t="shared" si="68"/>
        <v>41624.5</v>
      </c>
      <c r="K439" s="8">
        <f t="shared" si="69"/>
        <v>5.6</v>
      </c>
      <c r="L439" s="8">
        <f t="shared" si="70"/>
        <v>-3.4135135135135997E-2</v>
      </c>
      <c r="M439" s="16">
        <f t="shared" si="71"/>
        <v>5600</v>
      </c>
      <c r="N439" s="16">
        <f t="shared" si="72"/>
        <v>-34.135135135135997</v>
      </c>
      <c r="O439" s="8">
        <f>VLOOKUP(C439,SeasonalCycle_PivTab!$B$22:$C$33,2,FALSE)</f>
        <v>5.6341351351351356</v>
      </c>
    </row>
    <row r="440" spans="1:15">
      <c r="A440" s="8"/>
      <c r="F440" s="9"/>
      <c r="G440" s="9"/>
      <c r="H440" s="9"/>
      <c r="I440" s="9"/>
      <c r="J440" s="9"/>
      <c r="K440" s="8"/>
      <c r="L440" s="8"/>
      <c r="M440" s="16"/>
      <c r="N440" s="16"/>
      <c r="O440" s="8"/>
    </row>
    <row r="441" spans="1:15">
      <c r="A441" s="8"/>
      <c r="F441" s="9"/>
      <c r="G441" s="9"/>
      <c r="H441" s="9"/>
      <c r="I441" s="9"/>
      <c r="J441" s="9"/>
      <c r="K441" s="8"/>
      <c r="L441" s="8"/>
      <c r="M441" s="16"/>
      <c r="N441" s="16"/>
      <c r="O441" s="8"/>
    </row>
    <row r="442" spans="1:15">
      <c r="A442" s="8"/>
      <c r="F442" s="9"/>
      <c r="G442" s="9"/>
      <c r="H442" s="9"/>
      <c r="I442" s="9"/>
      <c r="J442" s="9"/>
      <c r="K442" s="8"/>
      <c r="L442" s="8"/>
      <c r="M442" s="16"/>
      <c r="N442" s="16"/>
      <c r="O442" s="8"/>
    </row>
    <row r="443" spans="1:15">
      <c r="A443" s="8"/>
      <c r="F443" s="9"/>
      <c r="G443" s="9"/>
      <c r="H443" s="9"/>
      <c r="I443" s="9"/>
      <c r="J443" s="9"/>
      <c r="K443" s="8"/>
      <c r="L443" s="8"/>
      <c r="M443" s="16"/>
      <c r="N443" s="16"/>
      <c r="O443" s="8"/>
    </row>
    <row r="444" spans="1:15">
      <c r="A444" s="8"/>
      <c r="F444" s="9"/>
      <c r="G444" s="9"/>
      <c r="H444" s="9"/>
      <c r="I444" s="9"/>
      <c r="J444" s="9"/>
      <c r="K444" s="8"/>
      <c r="L444" s="8"/>
      <c r="M444" s="16"/>
      <c r="N444" s="16"/>
      <c r="O444" s="8"/>
    </row>
    <row r="445" spans="1:15">
      <c r="A445" s="8"/>
      <c r="F445" s="9"/>
      <c r="G445" s="9"/>
      <c r="H445" s="9"/>
      <c r="I445" s="9"/>
      <c r="J445" s="9"/>
      <c r="K445" s="8"/>
      <c r="L445" s="8"/>
      <c r="M445" s="16"/>
      <c r="N445" s="16"/>
      <c r="O445" s="8"/>
    </row>
    <row r="446" spans="1:15">
      <c r="A446" s="8"/>
      <c r="F446" s="9"/>
      <c r="G446" s="9"/>
      <c r="H446" s="9"/>
      <c r="I446" s="9"/>
      <c r="J446" s="9"/>
      <c r="K446" s="8"/>
      <c r="L446" s="8"/>
      <c r="M446" s="16"/>
      <c r="N446" s="16"/>
      <c r="O446" s="8"/>
    </row>
    <row r="447" spans="1:15">
      <c r="A447" s="8"/>
      <c r="F447" s="9"/>
      <c r="G447" s="9"/>
      <c r="H447" s="9"/>
      <c r="I447" s="9"/>
      <c r="J447" s="9"/>
      <c r="K447" s="8"/>
      <c r="L447" s="8"/>
      <c r="M447" s="16"/>
      <c r="N447" s="16"/>
      <c r="O447" s="8"/>
    </row>
    <row r="448" spans="1:15">
      <c r="A448" s="8"/>
      <c r="F448" s="9"/>
      <c r="G448" s="9"/>
      <c r="H448" s="9"/>
      <c r="I448" s="9"/>
      <c r="J448" s="9"/>
      <c r="K448" s="8"/>
      <c r="L448" s="8"/>
      <c r="M448" s="16"/>
      <c r="N448" s="16"/>
      <c r="O448" s="8"/>
    </row>
    <row r="449" spans="1:15">
      <c r="A449" s="8"/>
      <c r="F449" s="9"/>
      <c r="G449" s="9"/>
      <c r="H449" s="9"/>
      <c r="I449" s="9"/>
      <c r="J449" s="9"/>
      <c r="K449" s="8"/>
      <c r="L449" s="8"/>
      <c r="M449" s="16"/>
      <c r="N449" s="16"/>
      <c r="O449" s="8"/>
    </row>
    <row r="450" spans="1:15">
      <c r="A450" s="8"/>
      <c r="F450" s="9"/>
      <c r="G450" s="9"/>
      <c r="H450" s="9"/>
      <c r="I450" s="9"/>
      <c r="J450" s="9"/>
      <c r="K450" s="8"/>
      <c r="L450" s="8"/>
      <c r="M450" s="16"/>
      <c r="N450" s="16"/>
      <c r="O450" s="8"/>
    </row>
    <row r="451" spans="1:15">
      <c r="A451" s="8"/>
      <c r="F451" s="9"/>
      <c r="G451" s="9"/>
      <c r="H451" s="9"/>
      <c r="I451" s="9"/>
      <c r="J451" s="9"/>
      <c r="K451" s="8"/>
      <c r="L451" s="8"/>
      <c r="M451" s="16"/>
      <c r="N451" s="16"/>
      <c r="O451" s="8"/>
    </row>
    <row r="452" spans="1:15">
      <c r="A452" s="8"/>
      <c r="F452" s="9"/>
      <c r="G452" s="9"/>
      <c r="H452" s="9"/>
      <c r="I452" s="9"/>
      <c r="J452" s="9"/>
      <c r="K452" s="8"/>
      <c r="L452" s="8"/>
      <c r="M452" s="16"/>
      <c r="N452" s="16"/>
      <c r="O452" s="8"/>
    </row>
    <row r="453" spans="1:15">
      <c r="A453" s="8"/>
      <c r="F453" s="9"/>
      <c r="G453" s="9"/>
      <c r="H453" s="9"/>
      <c r="I453" s="9"/>
      <c r="J453" s="9"/>
      <c r="K453" s="8"/>
      <c r="L453" s="8"/>
      <c r="M453" s="16"/>
      <c r="N453" s="16"/>
      <c r="O453" s="8"/>
    </row>
    <row r="454" spans="1:15">
      <c r="A454" s="8"/>
      <c r="F454" s="9"/>
      <c r="G454" s="9"/>
      <c r="H454" s="9"/>
      <c r="I454" s="9"/>
      <c r="J454" s="9"/>
      <c r="K454" s="8"/>
      <c r="L454" s="8"/>
      <c r="M454" s="16"/>
      <c r="N454" s="16"/>
      <c r="O454" s="8"/>
    </row>
    <row r="455" spans="1:15">
      <c r="A455" s="8"/>
      <c r="F455" s="9"/>
      <c r="G455" s="9"/>
      <c r="H455" s="9"/>
      <c r="I455" s="9"/>
      <c r="J455" s="9"/>
      <c r="K455" s="8"/>
      <c r="L455" s="8"/>
      <c r="M455" s="16"/>
      <c r="N455" s="16"/>
      <c r="O455" s="8"/>
    </row>
    <row r="456" spans="1:15">
      <c r="A456" s="8"/>
      <c r="F456" s="9"/>
      <c r="G456" s="9"/>
      <c r="H456" s="9"/>
      <c r="I456" s="9"/>
      <c r="J456" s="9"/>
      <c r="K456" s="8"/>
      <c r="L456" s="8"/>
      <c r="M456" s="16"/>
      <c r="N456" s="16"/>
      <c r="O456" s="8"/>
    </row>
    <row r="457" spans="1:15">
      <c r="A457" s="8"/>
      <c r="F457" s="9"/>
      <c r="G457" s="9"/>
      <c r="H457" s="9"/>
      <c r="I457" s="9"/>
      <c r="J457" s="9"/>
      <c r="K457" s="8"/>
      <c r="L457" s="8"/>
      <c r="M457" s="16"/>
      <c r="N457" s="16"/>
      <c r="O457" s="8"/>
    </row>
    <row r="458" spans="1:15">
      <c r="A458" s="8"/>
      <c r="F458" s="9"/>
      <c r="G458" s="9"/>
      <c r="H458" s="9"/>
      <c r="I458" s="9"/>
      <c r="J458" s="9"/>
      <c r="K458" s="8"/>
      <c r="L458" s="8"/>
      <c r="M458" s="16"/>
      <c r="N458" s="16"/>
      <c r="O458" s="8"/>
    </row>
    <row r="459" spans="1:15">
      <c r="A459" s="8"/>
      <c r="F459" s="9"/>
      <c r="G459" s="9"/>
      <c r="H459" s="9"/>
      <c r="I459" s="9"/>
      <c r="J459" s="9"/>
      <c r="K459" s="8"/>
      <c r="L459" s="8"/>
      <c r="M459" s="16"/>
      <c r="N459" s="16"/>
      <c r="O459" s="8"/>
    </row>
    <row r="460" spans="1:15">
      <c r="A460" s="8"/>
      <c r="F460" s="9"/>
      <c r="G460" s="9"/>
      <c r="H460" s="9"/>
      <c r="I460" s="9"/>
      <c r="J460" s="9"/>
      <c r="K460" s="8"/>
      <c r="L460" s="8"/>
      <c r="M460" s="16"/>
      <c r="N460" s="16"/>
      <c r="O460" s="8"/>
    </row>
    <row r="461" spans="1:15">
      <c r="A461" s="8"/>
      <c r="F461" s="9"/>
      <c r="G461" s="9"/>
      <c r="H461" s="9"/>
      <c r="I461" s="9"/>
      <c r="J461" s="9"/>
      <c r="K461" s="8"/>
      <c r="L461" s="8"/>
      <c r="M461" s="16"/>
      <c r="N461" s="16"/>
      <c r="O461" s="8"/>
    </row>
    <row r="462" spans="1:15">
      <c r="A462" s="8"/>
      <c r="F462" s="9"/>
      <c r="G462" s="9"/>
      <c r="H462" s="9"/>
      <c r="I462" s="9"/>
      <c r="J462" s="9"/>
      <c r="K462" s="8"/>
      <c r="L462" s="8"/>
      <c r="M462" s="16"/>
      <c r="N462" s="16"/>
      <c r="O462" s="8"/>
    </row>
    <row r="463" spans="1:15">
      <c r="A463" s="8"/>
      <c r="F463" s="9"/>
      <c r="G463" s="9"/>
      <c r="H463" s="9"/>
      <c r="I463" s="9"/>
      <c r="J463" s="9"/>
      <c r="K463" s="8"/>
      <c r="L463" s="8"/>
      <c r="M463" s="16"/>
      <c r="N463" s="16"/>
      <c r="O463" s="8"/>
    </row>
    <row r="464" spans="1:15">
      <c r="A464" s="8"/>
      <c r="F464" s="9"/>
      <c r="G464" s="9"/>
      <c r="H464" s="9"/>
      <c r="I464" s="9"/>
      <c r="J464" s="9"/>
      <c r="K464" s="8"/>
      <c r="L464" s="8"/>
      <c r="M464" s="16"/>
      <c r="N464" s="16"/>
      <c r="O464" s="8"/>
    </row>
    <row r="465" spans="1:15">
      <c r="A465" s="8"/>
      <c r="F465" s="9"/>
      <c r="G465" s="9"/>
      <c r="H465" s="9"/>
      <c r="I465" s="9"/>
      <c r="J465" s="9"/>
      <c r="K465" s="8"/>
      <c r="L465" s="8"/>
      <c r="M465" s="16"/>
      <c r="N465" s="16"/>
      <c r="O465" s="8"/>
    </row>
    <row r="466" spans="1:15">
      <c r="A466" s="8"/>
      <c r="F466" s="9"/>
      <c r="G466" s="9"/>
      <c r="H466" s="9"/>
      <c r="I466" s="9"/>
      <c r="J466" s="9"/>
      <c r="K466" s="8"/>
      <c r="L466" s="8"/>
      <c r="M466" s="16"/>
      <c r="N466" s="16"/>
      <c r="O466" s="8"/>
    </row>
    <row r="467" spans="1:15">
      <c r="A467" s="8"/>
      <c r="F467" s="9"/>
      <c r="G467" s="9"/>
      <c r="H467" s="9"/>
      <c r="I467" s="9"/>
      <c r="J467" s="9"/>
      <c r="K467" s="8"/>
      <c r="L467" s="8"/>
      <c r="M467" s="16"/>
      <c r="N467" s="16"/>
      <c r="O467" s="8"/>
    </row>
    <row r="468" spans="1:15">
      <c r="A468" s="8"/>
      <c r="F468" s="9"/>
      <c r="G468" s="9"/>
      <c r="H468" s="9"/>
      <c r="I468" s="9"/>
      <c r="J468" s="9"/>
      <c r="K468" s="8"/>
      <c r="L468" s="8"/>
      <c r="M468" s="16"/>
      <c r="N468" s="16"/>
      <c r="O468" s="8"/>
    </row>
    <row r="469" spans="1:15">
      <c r="A469" s="8"/>
      <c r="F469" s="9"/>
      <c r="G469" s="9"/>
      <c r="H469" s="9"/>
      <c r="I469" s="9"/>
      <c r="J469" s="9"/>
      <c r="K469" s="8"/>
      <c r="L469" s="8"/>
      <c r="M469" s="16"/>
      <c r="N469" s="16"/>
      <c r="O469" s="8"/>
    </row>
    <row r="470" spans="1:15">
      <c r="A470" s="8"/>
      <c r="F470" s="9"/>
      <c r="G470" s="9"/>
      <c r="H470" s="9"/>
      <c r="I470" s="9"/>
      <c r="J470" s="9"/>
      <c r="K470" s="8"/>
      <c r="L470" s="8"/>
      <c r="M470" s="16"/>
      <c r="N470" s="16"/>
      <c r="O470" s="8"/>
    </row>
    <row r="471" spans="1:15">
      <c r="A471" s="8"/>
      <c r="F471" s="9"/>
      <c r="G471" s="9"/>
      <c r="H471" s="9"/>
      <c r="I471" s="9"/>
      <c r="J471" s="9"/>
      <c r="K471" s="8"/>
      <c r="L471" s="8"/>
      <c r="M471" s="16"/>
      <c r="N471" s="16"/>
      <c r="O471" s="8"/>
    </row>
    <row r="472" spans="1:15">
      <c r="A472" s="8"/>
      <c r="F472" s="9"/>
      <c r="G472" s="9"/>
      <c r="H472" s="9"/>
      <c r="I472" s="9"/>
      <c r="J472" s="9"/>
      <c r="K472" s="8"/>
      <c r="L472" s="8"/>
      <c r="M472" s="16"/>
      <c r="N472" s="16"/>
      <c r="O472" s="8"/>
    </row>
    <row r="473" spans="1:15">
      <c r="A473" s="8"/>
      <c r="F473" s="9"/>
      <c r="G473" s="9"/>
      <c r="H473" s="9"/>
      <c r="I473" s="9"/>
      <c r="J473" s="9"/>
      <c r="K473" s="8"/>
      <c r="L473" s="8"/>
      <c r="M473" s="16"/>
      <c r="N473" s="16"/>
      <c r="O473" s="8"/>
    </row>
    <row r="474" spans="1:15">
      <c r="A474" s="8"/>
      <c r="F474" s="9"/>
      <c r="G474" s="9"/>
      <c r="H474" s="9"/>
      <c r="I474" s="9"/>
      <c r="J474" s="9"/>
      <c r="K474" s="8"/>
      <c r="L474" s="8"/>
      <c r="M474" s="16"/>
      <c r="N474" s="16"/>
      <c r="O474" s="8"/>
    </row>
    <row r="475" spans="1:15">
      <c r="A475" s="8"/>
      <c r="F475" s="9"/>
      <c r="G475" s="9"/>
      <c r="H475" s="9"/>
      <c r="I475" s="9"/>
      <c r="J475" s="9"/>
      <c r="K475" s="8"/>
      <c r="L475" s="8"/>
      <c r="M475" s="16"/>
      <c r="N475" s="16"/>
      <c r="O475" s="8"/>
    </row>
    <row r="476" spans="1:15">
      <c r="A476" s="8"/>
      <c r="F476" s="9"/>
      <c r="G476" s="9"/>
      <c r="H476" s="9"/>
      <c r="I476" s="9"/>
      <c r="J476" s="9"/>
      <c r="K476" s="8"/>
      <c r="L476" s="8"/>
      <c r="M476" s="16"/>
      <c r="N476" s="16"/>
      <c r="O476" s="8"/>
    </row>
    <row r="477" spans="1:15">
      <c r="A477" s="8"/>
      <c r="F477" s="9"/>
      <c r="G477" s="9"/>
      <c r="H477" s="9"/>
      <c r="I477" s="9"/>
      <c r="J477" s="9"/>
      <c r="K477" s="8"/>
      <c r="L477" s="8"/>
      <c r="M477" s="16"/>
      <c r="N477" s="16"/>
      <c r="O477" s="8"/>
    </row>
    <row r="478" spans="1:15">
      <c r="A478" s="8"/>
      <c r="F478" s="9"/>
      <c r="G478" s="9"/>
      <c r="H478" s="9"/>
      <c r="I478" s="9"/>
      <c r="J478" s="9"/>
      <c r="K478" s="8"/>
      <c r="L478" s="8"/>
      <c r="M478" s="16"/>
      <c r="N478" s="16"/>
      <c r="O478" s="8"/>
    </row>
    <row r="479" spans="1:15">
      <c r="A479" s="8"/>
      <c r="F479" s="9"/>
      <c r="G479" s="9"/>
      <c r="H479" s="9"/>
      <c r="I479" s="9"/>
      <c r="J479" s="9"/>
      <c r="K479" s="8"/>
      <c r="L479" s="8"/>
      <c r="M479" s="16"/>
      <c r="N479" s="16"/>
      <c r="O479" s="8"/>
    </row>
    <row r="480" spans="1:15">
      <c r="A480" s="8"/>
      <c r="F480" s="9"/>
      <c r="G480" s="9"/>
      <c r="H480" s="9"/>
      <c r="I480" s="9"/>
      <c r="J480" s="9"/>
      <c r="K480" s="8"/>
      <c r="L480" s="8"/>
      <c r="M480" s="16"/>
      <c r="N480" s="16"/>
      <c r="O480" s="8"/>
    </row>
    <row r="481" spans="1:15">
      <c r="A481" s="8"/>
      <c r="F481" s="9"/>
      <c r="G481" s="9"/>
      <c r="H481" s="9"/>
      <c r="I481" s="9"/>
      <c r="J481" s="9"/>
      <c r="K481" s="8"/>
      <c r="L481" s="8"/>
      <c r="M481" s="16"/>
      <c r="N481" s="16"/>
      <c r="O481" s="8"/>
    </row>
    <row r="482" spans="1:15">
      <c r="A482" s="8"/>
      <c r="F482" s="9"/>
      <c r="G482" s="9"/>
      <c r="H482" s="9"/>
      <c r="I482" s="9"/>
      <c r="J482" s="9"/>
      <c r="K482" s="8"/>
      <c r="L482" s="8"/>
      <c r="M482" s="16"/>
      <c r="N482" s="16"/>
      <c r="O482" s="8"/>
    </row>
    <row r="483" spans="1:15">
      <c r="A483" s="8"/>
      <c r="F483" s="9"/>
      <c r="G483" s="9"/>
      <c r="H483" s="9"/>
      <c r="I483" s="9"/>
      <c r="J483" s="9"/>
      <c r="K483" s="8"/>
      <c r="L483" s="8"/>
      <c r="M483" s="16"/>
      <c r="N483" s="16"/>
      <c r="O483" s="8"/>
    </row>
    <row r="484" spans="1:15">
      <c r="A484" s="8"/>
      <c r="F484" s="9"/>
      <c r="G484" s="9"/>
      <c r="H484" s="9"/>
      <c r="I484" s="9"/>
      <c r="J484" s="9"/>
      <c r="K484" s="8"/>
      <c r="L484" s="8"/>
      <c r="M484" s="16"/>
      <c r="N484" s="16"/>
      <c r="O484" s="8"/>
    </row>
    <row r="485" spans="1:15">
      <c r="A485" s="8"/>
      <c r="F485" s="9"/>
      <c r="G485" s="9"/>
      <c r="H485" s="9"/>
      <c r="I485" s="9"/>
      <c r="J485" s="9"/>
      <c r="K485" s="8"/>
      <c r="L485" s="8"/>
      <c r="M485" s="16"/>
      <c r="N485" s="16"/>
      <c r="O485" s="8"/>
    </row>
    <row r="486" spans="1:15">
      <c r="A486" s="8"/>
      <c r="F486" s="9"/>
      <c r="G486" s="9"/>
      <c r="H486" s="9"/>
      <c r="I486" s="9"/>
      <c r="J486" s="9"/>
      <c r="K486" s="8"/>
      <c r="L486" s="8"/>
      <c r="M486" s="16"/>
      <c r="N486" s="16"/>
      <c r="O486" s="8"/>
    </row>
    <row r="487" spans="1:15">
      <c r="A487" s="8"/>
      <c r="F487" s="9"/>
      <c r="G487" s="9"/>
      <c r="H487" s="9"/>
      <c r="I487" s="9"/>
      <c r="J487" s="9"/>
      <c r="K487" s="8"/>
      <c r="L487" s="8"/>
      <c r="M487" s="16"/>
      <c r="N487" s="16"/>
      <c r="O487" s="8"/>
    </row>
    <row r="488" spans="1:15">
      <c r="A488" s="8"/>
      <c r="F488" s="9"/>
      <c r="G488" s="9"/>
      <c r="H488" s="9"/>
      <c r="I488" s="9"/>
      <c r="J488" s="9"/>
      <c r="K488" s="8"/>
      <c r="L488" s="8"/>
      <c r="M488" s="16"/>
      <c r="N488" s="16"/>
      <c r="O488" s="8"/>
    </row>
    <row r="489" spans="1:15">
      <c r="A489" s="8"/>
      <c r="F489" s="9"/>
      <c r="G489" s="9"/>
      <c r="H489" s="9"/>
      <c r="I489" s="9"/>
      <c r="J489" s="9"/>
      <c r="K489" s="8"/>
      <c r="L489" s="8"/>
      <c r="M489" s="16"/>
      <c r="N489" s="16"/>
      <c r="O489" s="8"/>
    </row>
    <row r="490" spans="1:15">
      <c r="A490" s="8"/>
      <c r="F490" s="9"/>
      <c r="G490" s="9"/>
      <c r="H490" s="9"/>
      <c r="I490" s="9"/>
      <c r="J490" s="9"/>
      <c r="K490" s="8"/>
      <c r="L490" s="8"/>
      <c r="M490" s="16"/>
      <c r="N490" s="16"/>
      <c r="O490" s="8"/>
    </row>
    <row r="491" spans="1:15">
      <c r="A491" s="8"/>
      <c r="F491" s="9"/>
      <c r="G491" s="9"/>
      <c r="H491" s="9"/>
      <c r="I491" s="9"/>
      <c r="J491" s="9"/>
      <c r="K491" s="8"/>
      <c r="L491" s="8"/>
      <c r="M491" s="16"/>
      <c r="N491" s="16"/>
      <c r="O491" s="8"/>
    </row>
    <row r="492" spans="1:15">
      <c r="A492" s="8"/>
      <c r="F492" s="9"/>
      <c r="G492" s="9"/>
      <c r="H492" s="9"/>
      <c r="I492" s="9"/>
      <c r="J492" s="9"/>
      <c r="K492" s="8"/>
      <c r="L492" s="8"/>
      <c r="M492" s="16"/>
      <c r="N492" s="16"/>
      <c r="O492" s="8"/>
    </row>
    <row r="493" spans="1:15">
      <c r="A493" s="8"/>
      <c r="F493" s="9"/>
      <c r="G493" s="9"/>
      <c r="H493" s="9"/>
      <c r="I493" s="9"/>
      <c r="J493" s="9"/>
      <c r="K493" s="8"/>
      <c r="L493" s="8"/>
      <c r="M493" s="16"/>
      <c r="N493" s="16"/>
      <c r="O493" s="8"/>
    </row>
    <row r="494" spans="1:15">
      <c r="A494" s="8"/>
      <c r="F494" s="9"/>
      <c r="G494" s="9"/>
      <c r="H494" s="9"/>
      <c r="I494" s="9"/>
      <c r="J494" s="9"/>
      <c r="K494" s="8"/>
      <c r="L494" s="8"/>
      <c r="M494" s="16"/>
      <c r="N494" s="16"/>
      <c r="O494" s="8"/>
    </row>
    <row r="495" spans="1:15">
      <c r="A495" s="8"/>
      <c r="F495" s="9"/>
      <c r="G495" s="9"/>
      <c r="H495" s="9"/>
      <c r="I495" s="9"/>
      <c r="J495" s="9"/>
      <c r="K495" s="8"/>
      <c r="L495" s="8"/>
      <c r="M495" s="16"/>
      <c r="N495" s="16"/>
      <c r="O495" s="8"/>
    </row>
    <row r="496" spans="1:15">
      <c r="A496" s="8"/>
      <c r="F496" s="9"/>
      <c r="G496" s="9"/>
      <c r="H496" s="9"/>
      <c r="I496" s="9"/>
      <c r="J496" s="9"/>
      <c r="K496" s="8"/>
      <c r="L496" s="8"/>
      <c r="M496" s="16"/>
      <c r="N496" s="16"/>
      <c r="O496" s="8"/>
    </row>
    <row r="497" spans="1:15">
      <c r="A497" s="8"/>
      <c r="F497" s="9"/>
      <c r="G497" s="9"/>
      <c r="H497" s="9"/>
      <c r="I497" s="9"/>
      <c r="J497" s="9"/>
      <c r="K497" s="8"/>
      <c r="L497" s="8"/>
      <c r="M497" s="16"/>
      <c r="N497" s="16"/>
      <c r="O497" s="8"/>
    </row>
    <row r="498" spans="1:15">
      <c r="A498" s="8"/>
      <c r="F498" s="9"/>
      <c r="G498" s="9"/>
      <c r="H498" s="9"/>
      <c r="I498" s="9"/>
      <c r="J498" s="9"/>
      <c r="K498" s="8"/>
      <c r="L498" s="8"/>
      <c r="M498" s="16"/>
      <c r="N498" s="16"/>
      <c r="O498" s="8"/>
    </row>
    <row r="499" spans="1:15">
      <c r="A499" s="8"/>
      <c r="F499" s="9"/>
      <c r="G499" s="9"/>
      <c r="H499" s="9"/>
      <c r="I499" s="9"/>
      <c r="J499" s="9"/>
      <c r="K499" s="8"/>
      <c r="L499" s="8"/>
      <c r="M499" s="16"/>
      <c r="N499" s="16"/>
      <c r="O499" s="8"/>
    </row>
    <row r="500" spans="1:15">
      <c r="A500" s="8"/>
      <c r="F500" s="9"/>
      <c r="G500" s="9"/>
      <c r="H500" s="9"/>
      <c r="I500" s="9"/>
      <c r="J500" s="9"/>
      <c r="K500" s="8"/>
      <c r="L500" s="8"/>
      <c r="M500" s="16"/>
      <c r="N500" s="16"/>
      <c r="O500" s="8"/>
    </row>
    <row r="501" spans="1:15">
      <c r="A501" s="8"/>
      <c r="F501" s="9"/>
      <c r="G501" s="9"/>
      <c r="H501" s="9"/>
      <c r="I501" s="9"/>
      <c r="J501" s="9"/>
      <c r="K501" s="8"/>
      <c r="L501" s="8"/>
      <c r="M501" s="16"/>
      <c r="N501" s="16"/>
      <c r="O501" s="8"/>
    </row>
    <row r="502" spans="1:15">
      <c r="A502" s="8"/>
      <c r="F502" s="9"/>
      <c r="G502" s="9"/>
      <c r="H502" s="9"/>
      <c r="I502" s="9"/>
      <c r="J502" s="9"/>
      <c r="K502" s="8"/>
      <c r="L502" s="8"/>
      <c r="M502" s="16"/>
      <c r="N502" s="16"/>
      <c r="O502" s="8"/>
    </row>
    <row r="503" spans="1:15">
      <c r="A503" s="8"/>
      <c r="F503" s="9"/>
      <c r="G503" s="9"/>
      <c r="H503" s="9"/>
      <c r="I503" s="9"/>
      <c r="J503" s="9"/>
      <c r="K503" s="8"/>
      <c r="L503" s="8"/>
      <c r="M503" s="16"/>
      <c r="N503" s="16"/>
      <c r="O503" s="8"/>
    </row>
    <row r="504" spans="1:15">
      <c r="A504" s="8"/>
      <c r="F504" s="9"/>
      <c r="G504" s="9"/>
      <c r="H504" s="9"/>
      <c r="I504" s="9"/>
      <c r="J504" s="9"/>
      <c r="K504" s="8"/>
      <c r="L504" s="8"/>
      <c r="M504" s="16"/>
      <c r="N504" s="16"/>
      <c r="O504" s="8"/>
    </row>
    <row r="505" spans="1:15">
      <c r="A505" s="8"/>
      <c r="F505" s="9"/>
      <c r="G505" s="9"/>
      <c r="H505" s="9"/>
      <c r="I505" s="9"/>
      <c r="J505" s="9"/>
      <c r="K505" s="8"/>
      <c r="L505" s="8"/>
      <c r="M505" s="16"/>
      <c r="N505" s="16"/>
      <c r="O505" s="8"/>
    </row>
    <row r="506" spans="1:15">
      <c r="A506" s="8"/>
      <c r="F506" s="9"/>
      <c r="G506" s="9"/>
      <c r="H506" s="9"/>
      <c r="I506" s="9"/>
      <c r="J506" s="9"/>
      <c r="K506" s="8"/>
      <c r="L506" s="8"/>
      <c r="M506" s="16"/>
      <c r="N506" s="16"/>
      <c r="O506" s="8"/>
    </row>
    <row r="507" spans="1:15">
      <c r="A507" s="8"/>
      <c r="F507" s="9"/>
      <c r="G507" s="9"/>
      <c r="H507" s="9"/>
      <c r="I507" s="9"/>
      <c r="J507" s="9"/>
      <c r="K507" s="8"/>
      <c r="L507" s="8"/>
      <c r="M507" s="16"/>
      <c r="N507" s="16"/>
      <c r="O507" s="8"/>
    </row>
    <row r="508" spans="1:15">
      <c r="A508" s="8"/>
      <c r="F508" s="9"/>
      <c r="G508" s="9"/>
      <c r="H508" s="9"/>
      <c r="I508" s="9"/>
      <c r="J508" s="9"/>
      <c r="K508" s="8"/>
      <c r="L508" s="8"/>
      <c r="M508" s="16"/>
      <c r="N508" s="16"/>
      <c r="O508" s="8"/>
    </row>
    <row r="509" spans="1:15">
      <c r="A509" s="8"/>
      <c r="F509" s="9"/>
      <c r="G509" s="9"/>
      <c r="H509" s="9"/>
      <c r="I509" s="9"/>
      <c r="J509" s="9"/>
      <c r="K509" s="8"/>
      <c r="L509" s="8"/>
      <c r="M509" s="16"/>
      <c r="N509" s="16"/>
      <c r="O509" s="8"/>
    </row>
    <row r="510" spans="1:15">
      <c r="A510" s="8"/>
      <c r="F510" s="9"/>
      <c r="G510" s="9"/>
      <c r="H510" s="9"/>
      <c r="I510" s="9"/>
      <c r="J510" s="9"/>
      <c r="K510" s="8"/>
      <c r="L510" s="8"/>
      <c r="M510" s="16"/>
      <c r="N510" s="16"/>
      <c r="O510" s="8"/>
    </row>
    <row r="511" spans="1:15">
      <c r="A511" s="8"/>
      <c r="F511" s="9"/>
      <c r="G511" s="9"/>
      <c r="H511" s="9"/>
      <c r="I511" s="9"/>
      <c r="J511" s="9"/>
      <c r="K511" s="8"/>
      <c r="L511" s="8"/>
      <c r="M511" s="16"/>
      <c r="N511" s="16"/>
      <c r="O511" s="8"/>
    </row>
    <row r="512" spans="1:15">
      <c r="A512" s="8"/>
      <c r="F512" s="9"/>
      <c r="G512" s="9"/>
      <c r="H512" s="9"/>
      <c r="I512" s="9"/>
      <c r="J512" s="9"/>
      <c r="K512" s="8"/>
      <c r="L512" s="8"/>
      <c r="M512" s="16"/>
      <c r="N512" s="16"/>
      <c r="O512" s="8"/>
    </row>
    <row r="513" spans="1:15">
      <c r="A513" s="8"/>
      <c r="F513" s="9"/>
      <c r="G513" s="9"/>
      <c r="H513" s="9"/>
      <c r="I513" s="9"/>
      <c r="J513" s="9"/>
      <c r="K513" s="8"/>
      <c r="L513" s="8"/>
      <c r="M513" s="16"/>
      <c r="N513" s="16"/>
      <c r="O513" s="8"/>
    </row>
    <row r="514" spans="1:15">
      <c r="A514" s="8"/>
      <c r="F514" s="9"/>
      <c r="G514" s="9"/>
      <c r="H514" s="9"/>
      <c r="I514" s="9"/>
      <c r="J514" s="9"/>
      <c r="K514" s="8"/>
      <c r="L514" s="8"/>
      <c r="M514" s="16"/>
      <c r="N514" s="16"/>
      <c r="O514" s="8"/>
    </row>
    <row r="515" spans="1:15">
      <c r="A515" s="8"/>
      <c r="F515" s="9"/>
      <c r="G515" s="9"/>
      <c r="H515" s="9"/>
      <c r="I515" s="9"/>
      <c r="J515" s="9"/>
      <c r="K515" s="8"/>
      <c r="L515" s="8"/>
      <c r="M515" s="16"/>
      <c r="N515" s="16"/>
      <c r="O515" s="8"/>
    </row>
    <row r="516" spans="1:15">
      <c r="A516" s="8"/>
      <c r="F516" s="9"/>
      <c r="G516" s="9"/>
      <c r="H516" s="9"/>
      <c r="I516" s="9"/>
      <c r="J516" s="9"/>
      <c r="K516" s="8"/>
      <c r="L516" s="8"/>
      <c r="M516" s="16"/>
      <c r="N516" s="16"/>
      <c r="O516" s="8"/>
    </row>
    <row r="517" spans="1:15">
      <c r="A517" s="8"/>
      <c r="F517" s="9"/>
      <c r="G517" s="9"/>
      <c r="H517" s="9"/>
      <c r="I517" s="9"/>
      <c r="J517" s="9"/>
      <c r="K517" s="8"/>
      <c r="L517" s="8"/>
      <c r="M517" s="16"/>
      <c r="N517" s="16"/>
      <c r="O517" s="8"/>
    </row>
    <row r="518" spans="1:15">
      <c r="A518" s="8"/>
      <c r="F518" s="9"/>
      <c r="G518" s="9"/>
      <c r="H518" s="9"/>
      <c r="I518" s="9"/>
      <c r="J518" s="9"/>
      <c r="K518" s="8"/>
      <c r="L518" s="8"/>
      <c r="M518" s="16"/>
      <c r="N518" s="16"/>
      <c r="O518" s="8"/>
    </row>
    <row r="519" spans="1:15">
      <c r="A519" s="8"/>
      <c r="F519" s="9"/>
      <c r="G519" s="9"/>
      <c r="H519" s="9"/>
      <c r="I519" s="9"/>
      <c r="J519" s="9"/>
      <c r="K519" s="8"/>
      <c r="L519" s="8"/>
      <c r="M519" s="16"/>
      <c r="N519" s="16"/>
      <c r="O519" s="8"/>
    </row>
    <row r="520" spans="1:15">
      <c r="A520" s="8"/>
      <c r="F520" s="9"/>
      <c r="G520" s="9"/>
      <c r="H520" s="9"/>
      <c r="I520" s="9"/>
      <c r="J520" s="9"/>
      <c r="K520" s="8"/>
      <c r="L520" s="8"/>
      <c r="M520" s="16"/>
      <c r="N520" s="16"/>
      <c r="O520" s="8"/>
    </row>
    <row r="521" spans="1:15">
      <c r="A521" s="8"/>
      <c r="F521" s="9"/>
      <c r="G521" s="9"/>
      <c r="H521" s="9"/>
      <c r="I521" s="9"/>
      <c r="J521" s="9"/>
      <c r="K521" s="8"/>
      <c r="L521" s="8"/>
      <c r="M521" s="16"/>
      <c r="N521" s="16"/>
      <c r="O521" s="8"/>
    </row>
    <row r="522" spans="1:15">
      <c r="A522" s="8"/>
      <c r="F522" s="9"/>
      <c r="G522" s="9"/>
      <c r="H522" s="9"/>
      <c r="I522" s="9"/>
      <c r="J522" s="9"/>
      <c r="K522" s="8"/>
      <c r="L522" s="8"/>
      <c r="M522" s="16"/>
      <c r="N522" s="16"/>
      <c r="O522" s="8"/>
    </row>
    <row r="523" spans="1:15">
      <c r="A523" s="8"/>
      <c r="F523" s="9"/>
      <c r="G523" s="9"/>
      <c r="H523" s="9"/>
      <c r="I523" s="9"/>
      <c r="J523" s="9"/>
      <c r="K523" s="8"/>
      <c r="L523" s="8"/>
      <c r="M523" s="16"/>
      <c r="N523" s="16"/>
      <c r="O523" s="8"/>
    </row>
    <row r="524" spans="1:15">
      <c r="A524" s="8"/>
      <c r="F524" s="9"/>
      <c r="G524" s="9"/>
      <c r="H524" s="9"/>
      <c r="I524" s="9"/>
      <c r="J524" s="9"/>
      <c r="K524" s="8"/>
      <c r="L524" s="8"/>
      <c r="M524" s="16"/>
      <c r="N524" s="16"/>
      <c r="O524" s="8"/>
    </row>
    <row r="525" spans="1:15">
      <c r="A525" s="8"/>
      <c r="F525" s="9"/>
      <c r="G525" s="9"/>
      <c r="H525" s="9"/>
      <c r="I525" s="9"/>
      <c r="J525" s="9"/>
      <c r="K525" s="8"/>
      <c r="L525" s="8"/>
      <c r="M525" s="16"/>
      <c r="N525" s="16"/>
      <c r="O525" s="8"/>
    </row>
    <row r="526" spans="1:15">
      <c r="A526" s="8"/>
      <c r="F526" s="9"/>
      <c r="G526" s="9"/>
      <c r="H526" s="9"/>
      <c r="I526" s="9"/>
      <c r="J526" s="9"/>
      <c r="K526" s="8"/>
      <c r="L526" s="8"/>
      <c r="M526" s="16"/>
      <c r="N526" s="16"/>
      <c r="O526" s="8"/>
    </row>
    <row r="527" spans="1:15">
      <c r="A527" s="8"/>
      <c r="F527" s="9"/>
      <c r="G527" s="9"/>
      <c r="H527" s="9"/>
      <c r="I527" s="9"/>
      <c r="J527" s="9"/>
      <c r="K527" s="8"/>
      <c r="L527" s="8"/>
      <c r="M527" s="16"/>
      <c r="N527" s="16"/>
      <c r="O527" s="8"/>
    </row>
    <row r="528" spans="1:15">
      <c r="A528" s="8"/>
      <c r="F528" s="9"/>
      <c r="G528" s="9"/>
      <c r="H528" s="9"/>
      <c r="I528" s="9"/>
      <c r="J528" s="9"/>
      <c r="K528" s="8"/>
      <c r="L528" s="8"/>
      <c r="M528" s="16"/>
      <c r="N528" s="16"/>
      <c r="O528" s="8"/>
    </row>
    <row r="529" spans="1:15">
      <c r="A529" s="8"/>
      <c r="F529" s="9"/>
      <c r="G529" s="9"/>
      <c r="H529" s="9"/>
      <c r="I529" s="9"/>
      <c r="J529" s="9"/>
      <c r="K529" s="8"/>
      <c r="L529" s="8"/>
      <c r="M529" s="16"/>
      <c r="N529" s="16"/>
      <c r="O529" s="8"/>
    </row>
    <row r="530" spans="1:15">
      <c r="A530" s="8"/>
      <c r="F530" s="9"/>
      <c r="G530" s="9"/>
      <c r="H530" s="9"/>
      <c r="I530" s="9"/>
      <c r="J530" s="9"/>
      <c r="K530" s="8"/>
      <c r="L530" s="8"/>
      <c r="M530" s="16"/>
      <c r="N530" s="16"/>
      <c r="O530" s="8"/>
    </row>
    <row r="531" spans="1:15">
      <c r="A531" s="8"/>
      <c r="F531" s="9"/>
      <c r="G531" s="9"/>
      <c r="H531" s="9"/>
      <c r="I531" s="9"/>
      <c r="J531" s="9"/>
      <c r="K531" s="8"/>
      <c r="L531" s="8"/>
      <c r="M531" s="16"/>
      <c r="N531" s="16"/>
      <c r="O531" s="8"/>
    </row>
    <row r="532" spans="1:15">
      <c r="A532" s="8"/>
      <c r="F532" s="9"/>
      <c r="G532" s="9"/>
      <c r="H532" s="9"/>
      <c r="I532" s="9"/>
      <c r="J532" s="9"/>
      <c r="K532" s="8"/>
      <c r="L532" s="8"/>
      <c r="M532" s="16"/>
      <c r="N532" s="16"/>
      <c r="O532" s="8"/>
    </row>
    <row r="533" spans="1:15">
      <c r="A533" s="8"/>
      <c r="F533" s="9"/>
      <c r="G533" s="9"/>
      <c r="H533" s="9"/>
      <c r="I533" s="9"/>
      <c r="J533" s="9"/>
      <c r="K533" s="8"/>
      <c r="L533" s="8"/>
      <c r="M533" s="16"/>
      <c r="N533" s="16"/>
      <c r="O533" s="8"/>
    </row>
    <row r="534" spans="1:15">
      <c r="A534" s="8"/>
      <c r="F534" s="9"/>
      <c r="G534" s="9"/>
      <c r="H534" s="9"/>
      <c r="I534" s="9"/>
      <c r="J534" s="9"/>
      <c r="K534" s="8"/>
      <c r="L534" s="8"/>
      <c r="M534" s="16"/>
      <c r="N534" s="16"/>
      <c r="O534" s="8"/>
    </row>
    <row r="535" spans="1:15">
      <c r="A535" s="8"/>
      <c r="F535" s="9"/>
      <c r="G535" s="9"/>
      <c r="H535" s="9"/>
      <c r="I535" s="9"/>
      <c r="J535" s="9"/>
      <c r="K535" s="8"/>
      <c r="L535" s="8"/>
      <c r="M535" s="16"/>
      <c r="N535" s="16"/>
      <c r="O535" s="8"/>
    </row>
    <row r="536" spans="1:15">
      <c r="A536" s="8"/>
      <c r="F536" s="9"/>
      <c r="G536" s="9"/>
      <c r="H536" s="9"/>
      <c r="I536" s="9"/>
      <c r="J536" s="9"/>
      <c r="K536" s="8"/>
      <c r="L536" s="8"/>
      <c r="M536" s="16"/>
      <c r="N536" s="16"/>
      <c r="O536" s="8"/>
    </row>
    <row r="537" spans="1:15">
      <c r="A537" s="8"/>
      <c r="F537" s="9"/>
      <c r="G537" s="9"/>
      <c r="H537" s="9"/>
      <c r="I537" s="9"/>
      <c r="J537" s="9"/>
      <c r="K537" s="8"/>
      <c r="L537" s="8"/>
      <c r="M537" s="16"/>
      <c r="N537" s="16"/>
      <c r="O537" s="8"/>
    </row>
    <row r="538" spans="1:15">
      <c r="A538" s="8"/>
      <c r="F538" s="9"/>
      <c r="G538" s="9"/>
      <c r="H538" s="9"/>
      <c r="I538" s="9"/>
      <c r="J538" s="9"/>
      <c r="K538" s="8"/>
      <c r="L538" s="8"/>
      <c r="M538" s="16"/>
      <c r="N538" s="16"/>
      <c r="O538" s="8"/>
    </row>
    <row r="539" spans="1:15">
      <c r="A539" s="8"/>
      <c r="F539" s="9"/>
      <c r="G539" s="9"/>
      <c r="H539" s="9"/>
      <c r="I539" s="9"/>
      <c r="J539" s="9"/>
      <c r="K539" s="8"/>
      <c r="L539" s="8"/>
      <c r="M539" s="16"/>
      <c r="N539" s="16"/>
      <c r="O539" s="8"/>
    </row>
    <row r="540" spans="1:15">
      <c r="A540" s="8"/>
      <c r="F540" s="9"/>
      <c r="G540" s="9"/>
      <c r="H540" s="9"/>
      <c r="I540" s="9"/>
      <c r="J540" s="9"/>
      <c r="K540" s="8"/>
      <c r="L540" s="8"/>
      <c r="M540" s="16"/>
      <c r="N540" s="16"/>
      <c r="O540" s="8"/>
    </row>
    <row r="541" spans="1:15">
      <c r="A541" s="8"/>
      <c r="F541" s="9"/>
      <c r="G541" s="9"/>
      <c r="H541" s="9"/>
      <c r="I541" s="9"/>
      <c r="J541" s="9"/>
      <c r="K541" s="8"/>
      <c r="L541" s="8"/>
      <c r="M541" s="16"/>
      <c r="N541" s="16"/>
      <c r="O541" s="8"/>
    </row>
    <row r="542" spans="1:15">
      <c r="A542" s="8"/>
      <c r="F542" s="9"/>
      <c r="G542" s="9"/>
      <c r="H542" s="9"/>
      <c r="I542" s="9"/>
      <c r="J542" s="9"/>
      <c r="K542" s="8"/>
      <c r="L542" s="8"/>
      <c r="M542" s="16"/>
      <c r="N542" s="16"/>
      <c r="O542" s="8"/>
    </row>
    <row r="543" spans="1:15">
      <c r="A543" s="8"/>
      <c r="F543" s="9"/>
      <c r="G543" s="9"/>
      <c r="H543" s="9"/>
      <c r="I543" s="9"/>
      <c r="J543" s="9"/>
      <c r="K543" s="8"/>
      <c r="L543" s="8"/>
      <c r="M543" s="16"/>
      <c r="N543" s="16"/>
      <c r="O543" s="8"/>
    </row>
    <row r="544" spans="1:15">
      <c r="A544" s="8"/>
      <c r="F544" s="9"/>
      <c r="G544" s="9"/>
      <c r="H544" s="9"/>
      <c r="I544" s="9"/>
      <c r="J544" s="9"/>
      <c r="K544" s="8"/>
      <c r="L544" s="8"/>
      <c r="M544" s="16"/>
      <c r="N544" s="16"/>
      <c r="O544" s="8"/>
    </row>
    <row r="545" spans="1:15">
      <c r="A545" s="8"/>
      <c r="F545" s="9"/>
      <c r="G545" s="9"/>
      <c r="H545" s="9"/>
      <c r="I545" s="9"/>
      <c r="J545" s="9"/>
      <c r="K545" s="8"/>
      <c r="L545" s="8"/>
      <c r="M545" s="16"/>
      <c r="N545" s="16"/>
      <c r="O545" s="8"/>
    </row>
    <row r="546" spans="1:15">
      <c r="A546" s="8"/>
      <c r="F546" s="9"/>
      <c r="G546" s="9"/>
      <c r="H546" s="9"/>
      <c r="I546" s="9"/>
      <c r="J546" s="9"/>
      <c r="K546" s="8"/>
      <c r="L546" s="8"/>
      <c r="M546" s="16"/>
      <c r="N546" s="16"/>
      <c r="O546" s="8"/>
    </row>
    <row r="547" spans="1:15">
      <c r="A547" s="8"/>
      <c r="F547" s="9"/>
      <c r="G547" s="9"/>
      <c r="H547" s="9"/>
      <c r="I547" s="9"/>
      <c r="J547" s="9"/>
      <c r="K547" s="8"/>
      <c r="L547" s="8"/>
      <c r="M547" s="16"/>
      <c r="N547" s="16"/>
      <c r="O547" s="8"/>
    </row>
    <row r="548" spans="1:15">
      <c r="A548" s="8"/>
      <c r="F548" s="9"/>
      <c r="G548" s="9"/>
      <c r="H548" s="9"/>
      <c r="I548" s="9"/>
      <c r="J548" s="9"/>
      <c r="K548" s="8"/>
      <c r="L548" s="8"/>
      <c r="M548" s="16"/>
      <c r="N548" s="16"/>
      <c r="O548" s="8"/>
    </row>
    <row r="549" spans="1:15">
      <c r="A549" s="8"/>
      <c r="F549" s="9"/>
      <c r="G549" s="9"/>
      <c r="H549" s="9"/>
      <c r="I549" s="9"/>
      <c r="J549" s="9"/>
      <c r="K549" s="8"/>
      <c r="L549" s="8"/>
      <c r="M549" s="16"/>
      <c r="N549" s="16"/>
      <c r="O549" s="8"/>
    </row>
    <row r="550" spans="1:15">
      <c r="A550" s="8"/>
      <c r="F550" s="9"/>
      <c r="G550" s="9"/>
      <c r="H550" s="9"/>
      <c r="I550" s="9"/>
      <c r="J550" s="9"/>
      <c r="K550" s="8"/>
      <c r="L550" s="8"/>
      <c r="M550" s="16"/>
      <c r="N550" s="16"/>
      <c r="O550" s="8"/>
    </row>
    <row r="551" spans="1:15">
      <c r="A551" s="8"/>
      <c r="F551" s="9"/>
      <c r="G551" s="9"/>
      <c r="H551" s="9"/>
      <c r="I551" s="9"/>
      <c r="J551" s="9"/>
      <c r="K551" s="8"/>
      <c r="L551" s="8"/>
      <c r="M551" s="16"/>
      <c r="N551" s="16"/>
      <c r="O551" s="8"/>
    </row>
    <row r="552" spans="1:15">
      <c r="A552" s="8"/>
      <c r="F552" s="9"/>
      <c r="G552" s="9"/>
      <c r="H552" s="9"/>
      <c r="I552" s="9"/>
      <c r="J552" s="9"/>
      <c r="K552" s="8"/>
      <c r="L552" s="8"/>
      <c r="M552" s="16"/>
      <c r="N552" s="16"/>
      <c r="O552" s="8"/>
    </row>
    <row r="553" spans="1:15">
      <c r="A553" s="8"/>
      <c r="F553" s="9"/>
      <c r="G553" s="9"/>
      <c r="H553" s="9"/>
      <c r="I553" s="9"/>
      <c r="J553" s="9"/>
      <c r="K553" s="8"/>
      <c r="L553" s="8"/>
      <c r="M553" s="16"/>
      <c r="N553" s="16"/>
      <c r="O553" s="8"/>
    </row>
    <row r="554" spans="1:15">
      <c r="A554" s="8"/>
      <c r="F554" s="9"/>
      <c r="G554" s="9"/>
      <c r="H554" s="9"/>
      <c r="I554" s="9"/>
      <c r="J554" s="9"/>
      <c r="K554" s="8"/>
      <c r="L554" s="8"/>
      <c r="M554" s="16"/>
      <c r="N554" s="16"/>
      <c r="O554" s="8"/>
    </row>
    <row r="555" spans="1:15">
      <c r="A555" s="8"/>
      <c r="F555" s="9"/>
      <c r="G555" s="9"/>
      <c r="H555" s="9"/>
      <c r="I555" s="9"/>
      <c r="J555" s="9"/>
      <c r="K555" s="8"/>
      <c r="L555" s="8"/>
      <c r="M555" s="16"/>
      <c r="N555" s="16"/>
      <c r="O555" s="8"/>
    </row>
    <row r="556" spans="1:15">
      <c r="A556" s="8"/>
      <c r="F556" s="9"/>
      <c r="G556" s="9"/>
      <c r="H556" s="9"/>
      <c r="I556" s="9"/>
      <c r="J556" s="9"/>
      <c r="K556" s="8"/>
      <c r="L556" s="8"/>
      <c r="M556" s="16"/>
      <c r="N556" s="16"/>
      <c r="O556" s="8"/>
    </row>
    <row r="557" spans="1:15">
      <c r="A557" s="8"/>
      <c r="F557" s="9"/>
      <c r="G557" s="9"/>
      <c r="H557" s="9"/>
      <c r="I557" s="9"/>
      <c r="J557" s="9"/>
      <c r="K557" s="8"/>
      <c r="L557" s="8"/>
      <c r="M557" s="16"/>
      <c r="N557" s="16"/>
      <c r="O557" s="8"/>
    </row>
    <row r="558" spans="1:15">
      <c r="A558" s="8"/>
      <c r="F558" s="9"/>
      <c r="G558" s="9"/>
      <c r="H558" s="9"/>
      <c r="I558" s="9"/>
      <c r="J558" s="9"/>
      <c r="K558" s="8"/>
      <c r="L558" s="8"/>
      <c r="M558" s="16"/>
      <c r="N558" s="16"/>
      <c r="O558" s="8"/>
    </row>
    <row r="559" spans="1:15">
      <c r="A559" s="8"/>
      <c r="F559" s="9"/>
      <c r="G559" s="9"/>
      <c r="H559" s="9"/>
      <c r="I559" s="9"/>
      <c r="J559" s="9"/>
      <c r="K559" s="8"/>
      <c r="L559" s="8"/>
      <c r="M559" s="16"/>
      <c r="N559" s="16"/>
      <c r="O559" s="8"/>
    </row>
    <row r="560" spans="1:15">
      <c r="A560" s="8"/>
      <c r="F560" s="9"/>
      <c r="G560" s="9"/>
      <c r="H560" s="9"/>
      <c r="I560" s="9"/>
      <c r="J560" s="9"/>
      <c r="K560" s="8"/>
      <c r="L560" s="8"/>
      <c r="M560" s="16"/>
      <c r="N560" s="16"/>
      <c r="O560" s="8"/>
    </row>
    <row r="561" spans="1:15">
      <c r="A561" s="8"/>
      <c r="F561" s="9"/>
      <c r="G561" s="9"/>
      <c r="H561" s="9"/>
      <c r="I561" s="9"/>
      <c r="J561" s="9"/>
      <c r="K561" s="8"/>
      <c r="L561" s="8"/>
      <c r="M561" s="16"/>
      <c r="N561" s="16"/>
      <c r="O561" s="8"/>
    </row>
    <row r="562" spans="1:15">
      <c r="A562" s="8"/>
      <c r="F562" s="9"/>
      <c r="G562" s="9"/>
      <c r="H562" s="9"/>
      <c r="I562" s="9"/>
      <c r="J562" s="9"/>
      <c r="K562" s="8"/>
      <c r="L562" s="8"/>
      <c r="M562" s="16"/>
      <c r="N562" s="16"/>
      <c r="O562" s="8"/>
    </row>
    <row r="563" spans="1:15">
      <c r="A563" s="8"/>
      <c r="F563" s="9"/>
      <c r="G563" s="9"/>
      <c r="H563" s="9"/>
      <c r="I563" s="9"/>
      <c r="J563" s="9"/>
      <c r="K563" s="8"/>
      <c r="L563" s="8"/>
      <c r="M563" s="16"/>
      <c r="N563" s="16"/>
      <c r="O563" s="8"/>
    </row>
    <row r="564" spans="1:15">
      <c r="A564" s="8"/>
      <c r="F564" s="9"/>
      <c r="G564" s="9"/>
      <c r="H564" s="9"/>
      <c r="I564" s="9"/>
      <c r="J564" s="9"/>
      <c r="K564" s="8"/>
      <c r="L564" s="8"/>
      <c r="M564" s="16"/>
      <c r="N564" s="16"/>
      <c r="O564" s="8"/>
    </row>
    <row r="565" spans="1:15">
      <c r="A565" s="8"/>
      <c r="F565" s="9"/>
      <c r="G565" s="9"/>
      <c r="H565" s="9"/>
      <c r="I565" s="9"/>
      <c r="J565" s="9"/>
      <c r="K565" s="8"/>
      <c r="L565" s="8"/>
      <c r="M565" s="16"/>
      <c r="N565" s="16"/>
      <c r="O565" s="8"/>
    </row>
    <row r="566" spans="1:15">
      <c r="A566" s="8"/>
      <c r="F566" s="9"/>
      <c r="G566" s="9"/>
      <c r="H566" s="9"/>
      <c r="I566" s="9"/>
      <c r="J566" s="9"/>
      <c r="K566" s="8"/>
      <c r="L566" s="8"/>
      <c r="M566" s="16"/>
      <c r="N566" s="16"/>
      <c r="O566" s="8"/>
    </row>
    <row r="567" spans="1:15">
      <c r="A567" s="8"/>
      <c r="F567" s="9"/>
      <c r="G567" s="9"/>
      <c r="H567" s="9"/>
      <c r="I567" s="9"/>
      <c r="J567" s="9"/>
      <c r="K567" s="8"/>
      <c r="L567" s="8"/>
      <c r="M567" s="16"/>
      <c r="N567" s="16"/>
      <c r="O567" s="8"/>
    </row>
    <row r="568" spans="1:15">
      <c r="A568" s="8"/>
      <c r="F568" s="9"/>
      <c r="G568" s="9"/>
      <c r="H568" s="9"/>
      <c r="I568" s="9"/>
      <c r="J568" s="9"/>
      <c r="K568" s="8"/>
      <c r="L568" s="8"/>
      <c r="M568" s="16"/>
      <c r="N568" s="16"/>
      <c r="O568" s="8"/>
    </row>
    <row r="569" spans="1:15">
      <c r="A569" s="8"/>
      <c r="F569" s="9"/>
      <c r="G569" s="9"/>
      <c r="H569" s="9"/>
      <c r="I569" s="9"/>
      <c r="J569" s="9"/>
      <c r="K569" s="8"/>
      <c r="L569" s="8"/>
      <c r="M569" s="16"/>
      <c r="N569" s="16"/>
      <c r="O569" s="8"/>
    </row>
    <row r="570" spans="1:15">
      <c r="A570" s="8"/>
      <c r="F570" s="9"/>
      <c r="G570" s="9"/>
      <c r="H570" s="9"/>
      <c r="I570" s="9"/>
      <c r="J570" s="9"/>
      <c r="K570" s="8"/>
      <c r="L570" s="8"/>
      <c r="M570" s="16"/>
      <c r="N570" s="16"/>
      <c r="O570" s="8"/>
    </row>
    <row r="571" spans="1:15">
      <c r="A571" s="8"/>
      <c r="F571" s="9"/>
      <c r="G571" s="9"/>
      <c r="H571" s="9"/>
      <c r="I571" s="9"/>
      <c r="J571" s="9"/>
      <c r="K571" s="8"/>
      <c r="L571" s="8"/>
      <c r="M571" s="16"/>
      <c r="N571" s="16"/>
      <c r="O571" s="8"/>
    </row>
    <row r="572" spans="1:15">
      <c r="A572" s="8"/>
      <c r="F572" s="9"/>
      <c r="G572" s="9"/>
      <c r="H572" s="9"/>
      <c r="I572" s="9"/>
      <c r="J572" s="9"/>
      <c r="K572" s="8"/>
      <c r="L572" s="8"/>
      <c r="M572" s="16"/>
      <c r="N572" s="16"/>
      <c r="O572" s="8"/>
    </row>
    <row r="573" spans="1:15">
      <c r="A573" s="8"/>
      <c r="F573" s="9"/>
      <c r="G573" s="9"/>
      <c r="H573" s="9"/>
      <c r="I573" s="9"/>
      <c r="J573" s="9"/>
      <c r="K573" s="8"/>
      <c r="L573" s="8"/>
      <c r="M573" s="16"/>
      <c r="N573" s="16"/>
      <c r="O573" s="8"/>
    </row>
    <row r="574" spans="1:15">
      <c r="A574" s="8"/>
      <c r="F574" s="9"/>
      <c r="G574" s="9"/>
      <c r="H574" s="9"/>
      <c r="I574" s="9"/>
      <c r="J574" s="9"/>
      <c r="K574" s="8"/>
      <c r="L574" s="8"/>
      <c r="M574" s="16"/>
      <c r="N574" s="16"/>
      <c r="O574" s="8"/>
    </row>
    <row r="575" spans="1:15">
      <c r="A575" s="8"/>
      <c r="F575" s="9"/>
      <c r="G575" s="9"/>
      <c r="H575" s="9"/>
      <c r="I575" s="9"/>
      <c r="J575" s="9"/>
      <c r="K575" s="8"/>
      <c r="L575" s="8"/>
      <c r="M575" s="16"/>
      <c r="N575" s="16"/>
      <c r="O575" s="8"/>
    </row>
    <row r="576" spans="1:15">
      <c r="A576" s="8"/>
      <c r="F576" s="9"/>
      <c r="G576" s="9"/>
      <c r="H576" s="9"/>
      <c r="I576" s="9"/>
      <c r="J576" s="9"/>
      <c r="K576" s="8"/>
      <c r="L576" s="8"/>
      <c r="M576" s="16"/>
      <c r="N576" s="16"/>
      <c r="O576" s="8"/>
    </row>
    <row r="577" spans="1:15">
      <c r="A577" s="8"/>
      <c r="F577" s="9"/>
      <c r="G577" s="9"/>
      <c r="H577" s="9"/>
      <c r="I577" s="9"/>
      <c r="J577" s="9"/>
      <c r="K577" s="8"/>
      <c r="L577" s="8"/>
      <c r="M577" s="16"/>
      <c r="N577" s="16"/>
      <c r="O577" s="8"/>
    </row>
    <row r="578" spans="1:15">
      <c r="A578" s="8"/>
      <c r="F578" s="9"/>
      <c r="G578" s="9"/>
      <c r="H578" s="9"/>
      <c r="I578" s="9"/>
      <c r="J578" s="9"/>
      <c r="K578" s="8"/>
      <c r="L578" s="8"/>
      <c r="M578" s="16"/>
      <c r="N578" s="16"/>
      <c r="O578" s="8"/>
    </row>
    <row r="579" spans="1:15">
      <c r="A579" s="8"/>
      <c r="F579" s="9"/>
      <c r="G579" s="9"/>
      <c r="H579" s="9"/>
      <c r="I579" s="9"/>
      <c r="J579" s="9"/>
      <c r="K579" s="8"/>
      <c r="L579" s="8"/>
      <c r="M579" s="16"/>
      <c r="N579" s="16"/>
      <c r="O579" s="8"/>
    </row>
    <row r="580" spans="1:15">
      <c r="A580" s="8"/>
      <c r="F580" s="9"/>
      <c r="G580" s="9"/>
      <c r="H580" s="9"/>
      <c r="I580" s="9"/>
      <c r="J580" s="9"/>
      <c r="K580" s="8"/>
      <c r="L580" s="8"/>
      <c r="M580" s="16"/>
      <c r="N580" s="16"/>
      <c r="O580" s="8"/>
    </row>
    <row r="581" spans="1:15">
      <c r="A581" s="8"/>
      <c r="F581" s="9"/>
      <c r="G581" s="9"/>
      <c r="H581" s="9"/>
      <c r="I581" s="9"/>
      <c r="J581" s="9"/>
      <c r="K581" s="8"/>
      <c r="L581" s="8"/>
      <c r="M581" s="16"/>
      <c r="N581" s="16"/>
      <c r="O581" s="8"/>
    </row>
    <row r="582" spans="1:15">
      <c r="A582" s="8"/>
      <c r="F582" s="9"/>
      <c r="G582" s="9"/>
      <c r="H582" s="9"/>
      <c r="I582" s="9"/>
      <c r="J582" s="9"/>
      <c r="K582" s="8"/>
      <c r="L582" s="8"/>
      <c r="M582" s="16"/>
      <c r="N582" s="16"/>
      <c r="O582" s="8"/>
    </row>
    <row r="583" spans="1:15">
      <c r="A583" s="8"/>
      <c r="F583" s="9"/>
      <c r="G583" s="9"/>
      <c r="H583" s="9"/>
      <c r="I583" s="9"/>
      <c r="J583" s="9"/>
      <c r="K583" s="8"/>
      <c r="L583" s="8"/>
      <c r="M583" s="16"/>
      <c r="N583" s="16"/>
      <c r="O583" s="8"/>
    </row>
    <row r="584" spans="1:15">
      <c r="A584" s="8"/>
      <c r="F584" s="9"/>
      <c r="G584" s="9"/>
      <c r="H584" s="9"/>
      <c r="I584" s="9"/>
      <c r="J584" s="9"/>
      <c r="K584" s="8"/>
      <c r="L584" s="8"/>
      <c r="M584" s="16"/>
      <c r="N584" s="16"/>
      <c r="O584" s="8"/>
    </row>
    <row r="585" spans="1:15">
      <c r="A585" s="8"/>
      <c r="F585" s="9"/>
      <c r="G585" s="9"/>
      <c r="H585" s="9"/>
      <c r="I585" s="9"/>
      <c r="J585" s="9"/>
      <c r="K585" s="8"/>
      <c r="L585" s="8"/>
      <c r="M585" s="16"/>
      <c r="N585" s="16"/>
      <c r="O585" s="8"/>
    </row>
    <row r="586" spans="1:15">
      <c r="A586" s="8"/>
      <c r="F586" s="9"/>
      <c r="G586" s="9"/>
      <c r="H586" s="9"/>
      <c r="I586" s="9"/>
      <c r="J586" s="9"/>
      <c r="K586" s="8"/>
      <c r="L586" s="8"/>
      <c r="M586" s="16"/>
      <c r="N586" s="16"/>
      <c r="O586" s="8"/>
    </row>
    <row r="587" spans="1:15">
      <c r="A587" s="8"/>
      <c r="F587" s="9"/>
      <c r="G587" s="9"/>
      <c r="H587" s="9"/>
      <c r="I587" s="9"/>
      <c r="J587" s="9"/>
      <c r="K587" s="8"/>
      <c r="L587" s="8"/>
      <c r="M587" s="16"/>
      <c r="N587" s="16"/>
      <c r="O587" s="8"/>
    </row>
    <row r="588" spans="1:15">
      <c r="A588" s="8"/>
      <c r="F588" s="9"/>
      <c r="G588" s="9"/>
      <c r="H588" s="9"/>
      <c r="I588" s="9"/>
      <c r="J588" s="9"/>
      <c r="K588" s="8"/>
      <c r="L588" s="8"/>
      <c r="M588" s="16"/>
      <c r="N588" s="16"/>
      <c r="O588" s="8"/>
    </row>
    <row r="589" spans="1:15">
      <c r="A589" s="8"/>
      <c r="F589" s="9"/>
      <c r="G589" s="9"/>
      <c r="H589" s="9"/>
      <c r="I589" s="9"/>
      <c r="J589" s="9"/>
      <c r="K589" s="8"/>
      <c r="L589" s="8"/>
      <c r="M589" s="16"/>
      <c r="N589" s="16"/>
      <c r="O589" s="8"/>
    </row>
    <row r="590" spans="1:15">
      <c r="A590" s="8"/>
      <c r="F590" s="9"/>
      <c r="G590" s="9"/>
      <c r="H590" s="9"/>
      <c r="I590" s="9"/>
      <c r="J590" s="9"/>
      <c r="K590" s="8"/>
      <c r="L590" s="8"/>
      <c r="M590" s="16"/>
      <c r="N590" s="16"/>
      <c r="O590" s="8"/>
    </row>
    <row r="591" spans="1:15">
      <c r="A591" s="8"/>
      <c r="F591" s="9"/>
      <c r="G591" s="9"/>
      <c r="H591" s="9"/>
      <c r="I591" s="9"/>
      <c r="J591" s="9"/>
      <c r="K591" s="8"/>
      <c r="L591" s="8"/>
      <c r="M591" s="16"/>
      <c r="N591" s="16"/>
      <c r="O591" s="8"/>
    </row>
    <row r="592" spans="1:15">
      <c r="A592" s="8"/>
      <c r="F592" s="9"/>
      <c r="G592" s="9"/>
      <c r="H592" s="9"/>
      <c r="I592" s="9"/>
      <c r="J592" s="9"/>
      <c r="K592" s="8"/>
      <c r="L592" s="8"/>
      <c r="M592" s="16"/>
      <c r="N592" s="16"/>
      <c r="O592" s="8"/>
    </row>
    <row r="593" spans="1:15">
      <c r="A593" s="8"/>
      <c r="F593" s="9"/>
      <c r="G593" s="9"/>
      <c r="H593" s="9"/>
      <c r="I593" s="9"/>
      <c r="J593" s="9"/>
      <c r="K593" s="8"/>
      <c r="L593" s="8"/>
      <c r="M593" s="16"/>
      <c r="N593" s="16"/>
      <c r="O593" s="8"/>
    </row>
    <row r="594" spans="1:15">
      <c r="A594" s="8"/>
      <c r="F594" s="9"/>
      <c r="G594" s="9"/>
      <c r="H594" s="9"/>
      <c r="I594" s="9"/>
      <c r="J594" s="9"/>
      <c r="K594" s="8"/>
      <c r="L594" s="8"/>
      <c r="M594" s="16"/>
      <c r="N594" s="16"/>
      <c r="O594" s="8"/>
    </row>
    <row r="595" spans="1:15">
      <c r="A595" s="8"/>
      <c r="F595" s="9"/>
      <c r="G595" s="9"/>
      <c r="H595" s="9"/>
      <c r="I595" s="9"/>
      <c r="J595" s="9"/>
      <c r="K595" s="8"/>
      <c r="L595" s="8"/>
      <c r="M595" s="16"/>
      <c r="N595" s="16"/>
      <c r="O595" s="8"/>
    </row>
    <row r="596" spans="1:15">
      <c r="A596" s="8"/>
      <c r="F596" s="9"/>
      <c r="G596" s="9"/>
      <c r="H596" s="9"/>
      <c r="I596" s="9"/>
      <c r="J596" s="9"/>
      <c r="K596" s="8"/>
      <c r="L596" s="8"/>
      <c r="M596" s="16"/>
      <c r="N596" s="16"/>
      <c r="O596" s="8"/>
    </row>
    <row r="597" spans="1:15">
      <c r="A597" s="8"/>
      <c r="F597" s="9"/>
      <c r="G597" s="9"/>
      <c r="H597" s="9"/>
      <c r="I597" s="9"/>
      <c r="J597" s="9"/>
      <c r="K597" s="8"/>
      <c r="L597" s="8"/>
      <c r="M597" s="16"/>
      <c r="N597" s="16"/>
      <c r="O597" s="8"/>
    </row>
    <row r="598" spans="1:15">
      <c r="A598" s="8"/>
      <c r="F598" s="9"/>
      <c r="G598" s="9"/>
      <c r="H598" s="9"/>
      <c r="I598" s="9"/>
      <c r="J598" s="9"/>
      <c r="K598" s="8"/>
      <c r="L598" s="8"/>
      <c r="M598" s="16"/>
      <c r="N598" s="16"/>
      <c r="O598" s="8"/>
    </row>
    <row r="599" spans="1:15">
      <c r="A599" s="8"/>
      <c r="F599" s="9"/>
      <c r="G599" s="9"/>
      <c r="H599" s="9"/>
      <c r="I599" s="9"/>
      <c r="J599" s="9"/>
      <c r="K599" s="8"/>
      <c r="L599" s="8"/>
      <c r="M599" s="16"/>
      <c r="N599" s="16"/>
      <c r="O599" s="8"/>
    </row>
    <row r="600" spans="1:15">
      <c r="A600" s="8"/>
      <c r="F600" s="9"/>
      <c r="G600" s="9"/>
      <c r="H600" s="9"/>
      <c r="I600" s="9"/>
      <c r="J600" s="9"/>
      <c r="K600" s="8"/>
      <c r="L600" s="8"/>
      <c r="M600" s="16"/>
      <c r="N600" s="16"/>
      <c r="O600" s="8"/>
    </row>
    <row r="601" spans="1:15">
      <c r="A601" s="8"/>
      <c r="F601" s="9"/>
      <c r="G601" s="9"/>
      <c r="H601" s="9"/>
      <c r="I601" s="9"/>
      <c r="J601" s="9"/>
      <c r="K601" s="8"/>
      <c r="L601" s="8"/>
      <c r="M601" s="16"/>
      <c r="N601" s="16"/>
      <c r="O601" s="8"/>
    </row>
    <row r="602" spans="1:15">
      <c r="A602" s="8"/>
      <c r="F602" s="9"/>
      <c r="G602" s="9"/>
      <c r="H602" s="9"/>
      <c r="I602" s="9"/>
      <c r="J602" s="9"/>
      <c r="K602" s="8"/>
      <c r="L602" s="8"/>
      <c r="M602" s="16"/>
      <c r="N602" s="16"/>
      <c r="O602" s="8"/>
    </row>
    <row r="603" spans="1:15">
      <c r="A603" s="8"/>
      <c r="F603" s="9"/>
      <c r="G603" s="9"/>
      <c r="H603" s="9"/>
      <c r="I603" s="9"/>
      <c r="J603" s="9"/>
      <c r="K603" s="8"/>
      <c r="L603" s="8"/>
      <c r="M603" s="16"/>
      <c r="N603" s="16"/>
      <c r="O603" s="8"/>
    </row>
    <row r="604" spans="1:15">
      <c r="A604" s="8"/>
      <c r="F604" s="9"/>
      <c r="G604" s="9"/>
      <c r="H604" s="9"/>
      <c r="I604" s="9"/>
      <c r="J604" s="9"/>
      <c r="K604" s="8"/>
      <c r="L604" s="8"/>
      <c r="M604" s="16"/>
      <c r="N604" s="16"/>
      <c r="O604" s="8"/>
    </row>
    <row r="605" spans="1:15">
      <c r="A605" s="8"/>
      <c r="F605" s="9"/>
      <c r="G605" s="9"/>
      <c r="H605" s="9"/>
      <c r="I605" s="9"/>
      <c r="J605" s="9"/>
      <c r="K605" s="8"/>
      <c r="L605" s="8"/>
      <c r="M605" s="16"/>
      <c r="N605" s="16"/>
      <c r="O605" s="8"/>
    </row>
    <row r="606" spans="1:15">
      <c r="A606" s="8"/>
      <c r="F606" s="9"/>
      <c r="G606" s="9"/>
      <c r="H606" s="9"/>
      <c r="I606" s="9"/>
      <c r="J606" s="9"/>
      <c r="K606" s="8"/>
      <c r="L606" s="8"/>
      <c r="M606" s="16"/>
      <c r="N606" s="16"/>
      <c r="O606" s="8"/>
    </row>
    <row r="607" spans="1:15">
      <c r="A607" s="8"/>
      <c r="F607" s="9"/>
      <c r="G607" s="9"/>
      <c r="H607" s="9"/>
      <c r="I607" s="9"/>
      <c r="J607" s="9"/>
      <c r="K607" s="8"/>
      <c r="L607" s="8"/>
      <c r="M607" s="16"/>
      <c r="N607" s="16"/>
      <c r="O607" s="8"/>
    </row>
    <row r="608" spans="1:15">
      <c r="A608" s="8"/>
      <c r="F608" s="9"/>
      <c r="G608" s="9"/>
      <c r="H608" s="9"/>
      <c r="I608" s="9"/>
      <c r="J608" s="9"/>
      <c r="K608" s="8"/>
      <c r="L608" s="8"/>
      <c r="M608" s="16"/>
      <c r="N608" s="16"/>
      <c r="O608" s="8"/>
    </row>
    <row r="609" spans="1:15">
      <c r="A609" s="8"/>
      <c r="F609" s="9"/>
      <c r="G609" s="9"/>
      <c r="H609" s="9"/>
      <c r="I609" s="9"/>
      <c r="J609" s="9"/>
      <c r="K609" s="8"/>
      <c r="L609" s="8"/>
      <c r="M609" s="16"/>
      <c r="N609" s="16"/>
      <c r="O609" s="8"/>
    </row>
    <row r="610" spans="1:15">
      <c r="A610" s="8"/>
      <c r="F610" s="9"/>
      <c r="G610" s="9"/>
      <c r="H610" s="9"/>
      <c r="I610" s="9"/>
      <c r="J610" s="9"/>
      <c r="K610" s="8"/>
      <c r="L610" s="8"/>
      <c r="M610" s="16"/>
      <c r="N610" s="16"/>
      <c r="O610" s="8"/>
    </row>
    <row r="611" spans="1:15">
      <c r="A611" s="8"/>
      <c r="F611" s="9"/>
      <c r="G611" s="9"/>
      <c r="H611" s="9"/>
      <c r="I611" s="9"/>
      <c r="J611" s="9"/>
      <c r="K611" s="8"/>
      <c r="L611" s="8"/>
      <c r="M611" s="16"/>
      <c r="N611" s="16"/>
      <c r="O611" s="8"/>
    </row>
    <row r="612" spans="1:15">
      <c r="A612" s="8"/>
      <c r="F612" s="9"/>
      <c r="G612" s="9"/>
      <c r="H612" s="9"/>
      <c r="I612" s="9"/>
      <c r="J612" s="9"/>
      <c r="K612" s="8"/>
      <c r="L612" s="8"/>
      <c r="M612" s="16"/>
      <c r="N612" s="16"/>
      <c r="O612" s="8"/>
    </row>
    <row r="613" spans="1:15">
      <c r="A613" s="8"/>
      <c r="F613" s="9"/>
      <c r="G613" s="9"/>
      <c r="H613" s="9"/>
      <c r="I613" s="9"/>
      <c r="J613" s="9"/>
      <c r="K613" s="8"/>
      <c r="L613" s="8"/>
      <c r="M613" s="16"/>
      <c r="N613" s="16"/>
      <c r="O613" s="8"/>
    </row>
    <row r="614" spans="1:15">
      <c r="A614" s="8"/>
      <c r="F614" s="9"/>
      <c r="G614" s="9"/>
      <c r="H614" s="9"/>
      <c r="I614" s="9"/>
      <c r="J614" s="9"/>
      <c r="K614" s="8"/>
      <c r="L614" s="8"/>
      <c r="M614" s="16"/>
      <c r="N614" s="16"/>
      <c r="O614" s="8"/>
    </row>
    <row r="615" spans="1:15">
      <c r="A615" s="8"/>
      <c r="F615" s="9"/>
      <c r="G615" s="9"/>
      <c r="H615" s="9"/>
      <c r="I615" s="9"/>
      <c r="J615" s="9"/>
      <c r="K615" s="8"/>
      <c r="L615" s="8"/>
      <c r="M615" s="16"/>
      <c r="N615" s="16"/>
      <c r="O615" s="8"/>
    </row>
    <row r="616" spans="1:15">
      <c r="A616" s="8"/>
      <c r="F616" s="9"/>
      <c r="G616" s="9"/>
      <c r="H616" s="9"/>
      <c r="I616" s="9"/>
      <c r="J616" s="9"/>
      <c r="K616" s="8"/>
      <c r="L616" s="8"/>
      <c r="M616" s="16"/>
      <c r="N616" s="16"/>
      <c r="O616" s="8"/>
    </row>
    <row r="617" spans="1:15">
      <c r="A617" s="8"/>
      <c r="F617" s="9"/>
      <c r="G617" s="9"/>
      <c r="H617" s="9"/>
      <c r="I617" s="9"/>
      <c r="J617" s="9"/>
      <c r="K617" s="8"/>
      <c r="L617" s="8"/>
      <c r="M617" s="16"/>
      <c r="N617" s="16"/>
      <c r="O617" s="8"/>
    </row>
    <row r="618" spans="1:15">
      <c r="A618" s="8"/>
      <c r="F618" s="9"/>
      <c r="G618" s="9"/>
      <c r="H618" s="9"/>
      <c r="I618" s="9"/>
      <c r="J618" s="9"/>
      <c r="K618" s="8"/>
      <c r="L618" s="8"/>
      <c r="M618" s="16"/>
      <c r="N618" s="16"/>
      <c r="O618" s="8"/>
    </row>
    <row r="619" spans="1:15">
      <c r="A619" s="8"/>
      <c r="F619" s="9"/>
      <c r="G619" s="9"/>
      <c r="H619" s="9"/>
      <c r="I619" s="9"/>
      <c r="J619" s="9"/>
      <c r="K619" s="8"/>
      <c r="L619" s="8"/>
      <c r="M619" s="16"/>
      <c r="N619" s="16"/>
      <c r="O619" s="8"/>
    </row>
    <row r="620" spans="1:15">
      <c r="A620" s="8"/>
      <c r="F620" s="9"/>
      <c r="G620" s="9"/>
      <c r="H620" s="9"/>
      <c r="I620" s="9"/>
      <c r="J620" s="9"/>
      <c r="K620" s="8"/>
      <c r="L620" s="8"/>
      <c r="M620" s="16"/>
      <c r="N620" s="16"/>
      <c r="O620" s="8"/>
    </row>
    <row r="621" spans="1:15">
      <c r="A621" s="8"/>
      <c r="F621" s="9"/>
      <c r="G621" s="9"/>
      <c r="H621" s="9"/>
      <c r="I621" s="9"/>
      <c r="J621" s="9"/>
      <c r="K621" s="8"/>
      <c r="L621" s="8"/>
      <c r="M621" s="16"/>
      <c r="N621" s="16"/>
      <c r="O621" s="8"/>
    </row>
    <row r="622" spans="1:15">
      <c r="A622" s="8"/>
      <c r="F622" s="9"/>
      <c r="G622" s="9"/>
      <c r="H622" s="9"/>
      <c r="I622" s="9"/>
      <c r="J622" s="9"/>
      <c r="K622" s="8"/>
      <c r="L622" s="8"/>
      <c r="M622" s="16"/>
      <c r="N622" s="16"/>
      <c r="O622" s="8"/>
    </row>
    <row r="623" spans="1:15">
      <c r="A623" s="8"/>
      <c r="F623" s="9"/>
      <c r="G623" s="9"/>
      <c r="H623" s="9"/>
      <c r="I623" s="9"/>
      <c r="J623" s="9"/>
      <c r="K623" s="8"/>
      <c r="L623" s="8"/>
      <c r="M623" s="16"/>
      <c r="N623" s="16"/>
      <c r="O623" s="8"/>
    </row>
    <row r="624" spans="1:15">
      <c r="A624" s="8"/>
      <c r="F624" s="9"/>
      <c r="G624" s="9"/>
      <c r="H624" s="9"/>
      <c r="I624" s="9"/>
      <c r="J624" s="9"/>
      <c r="K624" s="8"/>
      <c r="L624" s="8"/>
      <c r="M624" s="16"/>
      <c r="N624" s="16"/>
      <c r="O624" s="8"/>
    </row>
    <row r="625" spans="1:15">
      <c r="A625" s="8"/>
      <c r="F625" s="9"/>
      <c r="G625" s="9"/>
      <c r="H625" s="9"/>
      <c r="I625" s="9"/>
      <c r="J625" s="9"/>
      <c r="K625" s="8"/>
      <c r="L625" s="8"/>
      <c r="M625" s="16"/>
      <c r="N625" s="16"/>
      <c r="O625" s="8"/>
    </row>
    <row r="626" spans="1:15">
      <c r="A626" s="8"/>
      <c r="F626" s="9"/>
      <c r="G626" s="9"/>
      <c r="H626" s="9"/>
      <c r="I626" s="9"/>
      <c r="J626" s="9"/>
      <c r="K626" s="8"/>
      <c r="L626" s="8"/>
      <c r="M626" s="16"/>
      <c r="N626" s="16"/>
      <c r="O626" s="8"/>
    </row>
    <row r="627" spans="1:15">
      <c r="A627" s="8"/>
      <c r="F627" s="9"/>
      <c r="G627" s="9"/>
      <c r="H627" s="9"/>
      <c r="I627" s="9"/>
      <c r="J627" s="9"/>
      <c r="K627" s="8"/>
      <c r="L627" s="8"/>
      <c r="M627" s="16"/>
      <c r="N627" s="16"/>
      <c r="O627" s="8"/>
    </row>
    <row r="628" spans="1:15">
      <c r="A628" s="8"/>
      <c r="F628" s="9"/>
      <c r="G628" s="9"/>
      <c r="H628" s="9"/>
      <c r="I628" s="9"/>
      <c r="J628" s="9"/>
      <c r="K628" s="8"/>
      <c r="L628" s="8"/>
      <c r="M628" s="16"/>
      <c r="N628" s="16"/>
      <c r="O628" s="8"/>
    </row>
    <row r="629" spans="1:15">
      <c r="A629" s="8"/>
      <c r="F629" s="9"/>
      <c r="G629" s="9"/>
      <c r="H629" s="9"/>
      <c r="I629" s="9"/>
      <c r="J629" s="9"/>
      <c r="K629" s="8"/>
      <c r="L629" s="8"/>
      <c r="M629" s="16"/>
      <c r="N629" s="16"/>
      <c r="O629" s="8"/>
    </row>
    <row r="630" spans="1:15">
      <c r="A630" s="8"/>
      <c r="F630" s="9"/>
      <c r="G630" s="9"/>
      <c r="H630" s="9"/>
      <c r="I630" s="9"/>
      <c r="J630" s="9"/>
      <c r="K630" s="8"/>
      <c r="L630" s="8"/>
      <c r="M630" s="16"/>
      <c r="N630" s="16"/>
      <c r="O630" s="8"/>
    </row>
    <row r="631" spans="1:15">
      <c r="A631" s="8"/>
      <c r="F631" s="9"/>
      <c r="G631" s="9"/>
      <c r="H631" s="9"/>
      <c r="I631" s="9"/>
      <c r="J631" s="9"/>
      <c r="K631" s="8"/>
      <c r="L631" s="8"/>
      <c r="M631" s="16"/>
      <c r="N631" s="16"/>
      <c r="O631" s="8"/>
    </row>
    <row r="632" spans="1:15">
      <c r="A632" s="8"/>
      <c r="F632" s="9"/>
      <c r="G632" s="9"/>
      <c r="H632" s="9"/>
      <c r="I632" s="9"/>
      <c r="J632" s="9"/>
      <c r="K632" s="8"/>
      <c r="L632" s="8"/>
      <c r="M632" s="16"/>
      <c r="N632" s="16"/>
      <c r="O632" s="8"/>
    </row>
    <row r="633" spans="1:15">
      <c r="A633" s="8"/>
      <c r="F633" s="9"/>
      <c r="G633" s="9"/>
      <c r="H633" s="9"/>
      <c r="I633" s="9"/>
      <c r="J633" s="9"/>
      <c r="K633" s="8"/>
      <c r="L633" s="8"/>
      <c r="M633" s="16"/>
      <c r="N633" s="16"/>
      <c r="O633" s="8"/>
    </row>
    <row r="634" spans="1:15">
      <c r="A634" s="8"/>
      <c r="F634" s="9"/>
      <c r="G634" s="9"/>
      <c r="H634" s="9"/>
      <c r="I634" s="9"/>
      <c r="J634" s="9"/>
      <c r="K634" s="8"/>
      <c r="L634" s="8"/>
      <c r="M634" s="16"/>
      <c r="N634" s="16"/>
      <c r="O634" s="8"/>
    </row>
    <row r="635" spans="1:15">
      <c r="A635" s="8"/>
      <c r="F635" s="9"/>
      <c r="G635" s="9"/>
      <c r="H635" s="9"/>
      <c r="I635" s="9"/>
      <c r="J635" s="9"/>
      <c r="K635" s="8"/>
      <c r="L635" s="8"/>
      <c r="M635" s="16"/>
      <c r="N635" s="16"/>
      <c r="O635" s="8"/>
    </row>
    <row r="636" spans="1:15">
      <c r="A636" s="8"/>
      <c r="F636" s="9"/>
      <c r="G636" s="9"/>
      <c r="H636" s="9"/>
      <c r="I636" s="9"/>
      <c r="J636" s="9"/>
      <c r="K636" s="8"/>
      <c r="L636" s="8"/>
      <c r="M636" s="16"/>
      <c r="N636" s="16"/>
      <c r="O636" s="8"/>
    </row>
    <row r="637" spans="1:15">
      <c r="A637" s="8"/>
      <c r="F637" s="9"/>
      <c r="G637" s="9"/>
      <c r="H637" s="9"/>
      <c r="I637" s="9"/>
      <c r="J637" s="9"/>
      <c r="K637" s="8"/>
      <c r="L637" s="8"/>
      <c r="M637" s="16"/>
      <c r="N637" s="16"/>
      <c r="O637" s="8"/>
    </row>
    <row r="638" spans="1:15">
      <c r="A638" s="8"/>
      <c r="F638" s="9"/>
      <c r="G638" s="9"/>
      <c r="H638" s="9"/>
      <c r="I638" s="9"/>
      <c r="J638" s="9"/>
      <c r="K638" s="8"/>
      <c r="L638" s="8"/>
      <c r="M638" s="16"/>
      <c r="N638" s="16"/>
      <c r="O638" s="8"/>
    </row>
    <row r="639" spans="1:15">
      <c r="A639" s="8"/>
      <c r="F639" s="9"/>
      <c r="G639" s="9"/>
      <c r="H639" s="9"/>
      <c r="I639" s="9"/>
      <c r="J639" s="9"/>
      <c r="K639" s="8"/>
      <c r="L639" s="8"/>
      <c r="M639" s="16"/>
      <c r="N639" s="16"/>
      <c r="O639" s="8"/>
    </row>
    <row r="640" spans="1:15">
      <c r="A640" s="8"/>
      <c r="F640" s="9"/>
      <c r="G640" s="9"/>
      <c r="H640" s="9"/>
      <c r="I640" s="9"/>
      <c r="J640" s="9"/>
      <c r="K640" s="8"/>
      <c r="L640" s="8"/>
      <c r="M640" s="16"/>
      <c r="N640" s="16"/>
      <c r="O640" s="8"/>
    </row>
    <row r="641" spans="1:15">
      <c r="A641" s="8"/>
      <c r="F641" s="9"/>
      <c r="G641" s="9"/>
      <c r="H641" s="9"/>
      <c r="I641" s="9"/>
      <c r="J641" s="9"/>
      <c r="K641" s="8"/>
      <c r="L641" s="8"/>
      <c r="M641" s="16"/>
      <c r="N641" s="16"/>
      <c r="O641" s="8"/>
    </row>
    <row r="642" spans="1:15">
      <c r="A642" s="8"/>
      <c r="F642" s="9"/>
      <c r="G642" s="9"/>
      <c r="H642" s="9"/>
      <c r="I642" s="9"/>
      <c r="J642" s="9"/>
      <c r="K642" s="8"/>
      <c r="L642" s="8"/>
      <c r="M642" s="16"/>
      <c r="N642" s="16"/>
      <c r="O642" s="8"/>
    </row>
    <row r="643" spans="1:15">
      <c r="A643" s="8"/>
      <c r="F643" s="9"/>
      <c r="G643" s="9"/>
      <c r="H643" s="9"/>
      <c r="I643" s="9"/>
      <c r="J643" s="9"/>
      <c r="K643" s="8"/>
      <c r="L643" s="8"/>
      <c r="M643" s="16"/>
      <c r="N643" s="16"/>
      <c r="O643" s="8"/>
    </row>
    <row r="644" spans="1:15">
      <c r="A644" s="8"/>
      <c r="F644" s="9"/>
      <c r="G644" s="9"/>
      <c r="H644" s="9"/>
      <c r="I644" s="9"/>
      <c r="J644" s="9"/>
      <c r="K644" s="8"/>
      <c r="L644" s="8"/>
      <c r="M644" s="16"/>
      <c r="N644" s="16"/>
      <c r="O644" s="8"/>
    </row>
    <row r="645" spans="1:15">
      <c r="A645" s="8"/>
      <c r="F645" s="9"/>
      <c r="G645" s="9"/>
      <c r="H645" s="9"/>
      <c r="I645" s="9"/>
      <c r="J645" s="9"/>
      <c r="K645" s="8"/>
      <c r="L645" s="8"/>
      <c r="M645" s="16"/>
      <c r="N645" s="16"/>
      <c r="O645" s="8"/>
    </row>
    <row r="646" spans="1:15">
      <c r="A646" s="8"/>
      <c r="F646" s="9"/>
      <c r="G646" s="9"/>
      <c r="H646" s="9"/>
      <c r="I646" s="9"/>
      <c r="J646" s="9"/>
      <c r="K646" s="8"/>
      <c r="L646" s="8"/>
      <c r="M646" s="16"/>
      <c r="N646" s="16"/>
      <c r="O646" s="8"/>
    </row>
    <row r="647" spans="1:15">
      <c r="A647" s="8"/>
      <c r="F647" s="9"/>
      <c r="G647" s="9"/>
      <c r="H647" s="9"/>
      <c r="I647" s="9"/>
      <c r="J647" s="9"/>
      <c r="K647" s="8"/>
      <c r="L647" s="8"/>
      <c r="M647" s="16"/>
      <c r="N647" s="16"/>
      <c r="O647" s="8"/>
    </row>
    <row r="648" spans="1:15">
      <c r="A648" s="8"/>
      <c r="F648" s="9"/>
      <c r="G648" s="9"/>
      <c r="H648" s="9"/>
      <c r="I648" s="9"/>
      <c r="J648" s="9"/>
      <c r="K648" s="8"/>
      <c r="L648" s="8"/>
      <c r="M648" s="16"/>
      <c r="N648" s="16"/>
      <c r="O648" s="8"/>
    </row>
    <row r="649" spans="1:15">
      <c r="A649" s="8"/>
      <c r="F649" s="9"/>
      <c r="G649" s="9"/>
      <c r="H649" s="9"/>
      <c r="I649" s="9"/>
      <c r="J649" s="9"/>
      <c r="K649" s="8"/>
      <c r="L649" s="8"/>
      <c r="M649" s="16"/>
      <c r="N649" s="16"/>
      <c r="O649" s="8"/>
    </row>
    <row r="650" spans="1:15">
      <c r="A650" s="8"/>
      <c r="F650" s="9"/>
      <c r="G650" s="9"/>
      <c r="H650" s="9"/>
      <c r="I650" s="9"/>
      <c r="J650" s="9"/>
      <c r="K650" s="8"/>
      <c r="L650" s="8"/>
      <c r="M650" s="16"/>
      <c r="N650" s="16"/>
      <c r="O650" s="8"/>
    </row>
    <row r="651" spans="1:15">
      <c r="A651" s="8"/>
      <c r="F651" s="9"/>
      <c r="G651" s="9"/>
      <c r="H651" s="9"/>
      <c r="I651" s="9"/>
      <c r="J651" s="9"/>
      <c r="K651" s="8"/>
      <c r="L651" s="8"/>
      <c r="M651" s="16"/>
      <c r="N651" s="16"/>
      <c r="O651" s="8"/>
    </row>
    <row r="652" spans="1:15">
      <c r="A652" s="8"/>
      <c r="F652" s="9"/>
      <c r="G652" s="9"/>
      <c r="H652" s="9"/>
      <c r="I652" s="9"/>
      <c r="J652" s="9"/>
      <c r="K652" s="8"/>
      <c r="L652" s="8"/>
      <c r="M652" s="16"/>
      <c r="N652" s="16"/>
      <c r="O652" s="8"/>
    </row>
    <row r="653" spans="1:15">
      <c r="A653" s="8"/>
      <c r="F653" s="9"/>
      <c r="G653" s="9"/>
      <c r="H653" s="9"/>
      <c r="I653" s="9"/>
      <c r="J653" s="9"/>
      <c r="K653" s="8"/>
      <c r="L653" s="8"/>
      <c r="M653" s="16"/>
      <c r="N653" s="16"/>
      <c r="O653" s="8"/>
    </row>
    <row r="654" spans="1:15">
      <c r="A654" s="8"/>
      <c r="F654" s="9"/>
      <c r="G654" s="9"/>
      <c r="H654" s="9"/>
      <c r="I654" s="9"/>
      <c r="J654" s="9"/>
      <c r="K654" s="8"/>
      <c r="L654" s="8"/>
      <c r="M654" s="16"/>
      <c r="N654" s="16"/>
      <c r="O654" s="8"/>
    </row>
    <row r="655" spans="1:15">
      <c r="A655" s="8"/>
      <c r="F655" s="9"/>
      <c r="G655" s="9"/>
      <c r="H655" s="9"/>
      <c r="I655" s="9"/>
      <c r="J655" s="9"/>
      <c r="K655" s="8"/>
      <c r="L655" s="8"/>
      <c r="M655" s="16"/>
      <c r="N655" s="16"/>
      <c r="O655" s="8"/>
    </row>
    <row r="656" spans="1:15">
      <c r="A656" s="8"/>
      <c r="F656" s="9"/>
      <c r="G656" s="9"/>
      <c r="H656" s="9"/>
      <c r="I656" s="9"/>
      <c r="J656" s="9"/>
      <c r="K656" s="8"/>
      <c r="L656" s="8"/>
      <c r="M656" s="16"/>
      <c r="N656" s="16"/>
      <c r="O656" s="8"/>
    </row>
    <row r="657" spans="1:15">
      <c r="A657" s="8"/>
      <c r="F657" s="9"/>
      <c r="G657" s="9"/>
      <c r="H657" s="9"/>
      <c r="I657" s="9"/>
      <c r="J657" s="9"/>
      <c r="K657" s="8"/>
      <c r="L657" s="8"/>
      <c r="M657" s="16"/>
      <c r="N657" s="16"/>
      <c r="O657" s="8"/>
    </row>
    <row r="658" spans="1:15">
      <c r="A658" s="8"/>
      <c r="F658" s="9"/>
      <c r="G658" s="9"/>
      <c r="H658" s="9"/>
      <c r="I658" s="9"/>
      <c r="J658" s="9"/>
      <c r="K658" s="8"/>
      <c r="L658" s="8"/>
      <c r="M658" s="16"/>
      <c r="N658" s="16"/>
      <c r="O658" s="8"/>
    </row>
    <row r="659" spans="1:15">
      <c r="A659" s="8"/>
      <c r="F659" s="9"/>
      <c r="G659" s="9"/>
      <c r="H659" s="9"/>
      <c r="I659" s="9"/>
      <c r="J659" s="9"/>
      <c r="K659" s="8"/>
      <c r="L659" s="8"/>
      <c r="M659" s="16"/>
      <c r="N659" s="16"/>
      <c r="O659" s="8"/>
    </row>
    <row r="660" spans="1:15">
      <c r="A660" s="8"/>
      <c r="F660" s="9"/>
      <c r="G660" s="9"/>
      <c r="H660" s="9"/>
      <c r="I660" s="9"/>
      <c r="J660" s="9"/>
      <c r="K660" s="8"/>
      <c r="L660" s="8"/>
      <c r="M660" s="16"/>
      <c r="N660" s="16"/>
      <c r="O660" s="8"/>
    </row>
    <row r="661" spans="1:15">
      <c r="A661" s="8"/>
      <c r="F661" s="9"/>
      <c r="G661" s="9"/>
      <c r="H661" s="9"/>
      <c r="I661" s="9"/>
      <c r="J661" s="9"/>
      <c r="K661" s="8"/>
      <c r="L661" s="8"/>
      <c r="M661" s="16"/>
      <c r="N661" s="16"/>
      <c r="O661" s="8"/>
    </row>
    <row r="662" spans="1:15">
      <c r="A662" s="8"/>
      <c r="F662" s="9"/>
      <c r="G662" s="9"/>
      <c r="H662" s="9"/>
      <c r="I662" s="9"/>
      <c r="J662" s="9"/>
      <c r="K662" s="8"/>
      <c r="L662" s="8"/>
      <c r="M662" s="16"/>
      <c r="N662" s="16"/>
      <c r="O662" s="8"/>
    </row>
    <row r="663" spans="1:15">
      <c r="A663" s="8"/>
      <c r="F663" s="9"/>
      <c r="G663" s="9"/>
      <c r="H663" s="9"/>
      <c r="I663" s="9"/>
      <c r="J663" s="9"/>
      <c r="K663" s="8"/>
      <c r="L663" s="8"/>
      <c r="M663" s="16"/>
      <c r="N663" s="16"/>
      <c r="O663" s="8"/>
    </row>
    <row r="664" spans="1:15">
      <c r="A664" s="8"/>
      <c r="F664" s="9"/>
      <c r="G664" s="9"/>
      <c r="H664" s="9"/>
      <c r="I664" s="9"/>
      <c r="J664" s="9"/>
      <c r="K664" s="8"/>
      <c r="L664" s="8"/>
      <c r="M664" s="16"/>
      <c r="N664" s="16"/>
      <c r="O664" s="8"/>
    </row>
    <row r="665" spans="1:15">
      <c r="A665" s="8"/>
      <c r="F665" s="9"/>
      <c r="G665" s="9"/>
      <c r="H665" s="9"/>
      <c r="I665" s="9"/>
      <c r="J665" s="9"/>
      <c r="K665" s="8"/>
      <c r="L665" s="8"/>
      <c r="M665" s="16"/>
      <c r="N665" s="16"/>
      <c r="O665" s="8"/>
    </row>
    <row r="666" spans="1:15">
      <c r="A666" s="8"/>
      <c r="F666" s="9"/>
      <c r="G666" s="9"/>
      <c r="H666" s="9"/>
      <c r="I666" s="9"/>
      <c r="J666" s="9"/>
      <c r="K666" s="8"/>
      <c r="L666" s="8"/>
      <c r="M666" s="16"/>
      <c r="N666" s="16"/>
      <c r="O666" s="8"/>
    </row>
    <row r="667" spans="1:15">
      <c r="A667" s="8"/>
      <c r="F667" s="9"/>
      <c r="G667" s="9"/>
      <c r="H667" s="9"/>
      <c r="I667" s="9"/>
      <c r="J667" s="9"/>
      <c r="K667" s="8"/>
      <c r="L667" s="8"/>
      <c r="M667" s="16"/>
      <c r="N667" s="16"/>
      <c r="O667" s="8"/>
    </row>
    <row r="668" spans="1:15">
      <c r="A668" s="8"/>
      <c r="F668" s="9"/>
      <c r="G668" s="9"/>
      <c r="H668" s="9"/>
      <c r="I668" s="9"/>
      <c r="J668" s="9"/>
      <c r="K668" s="8"/>
      <c r="L668" s="8"/>
      <c r="M668" s="16"/>
      <c r="N668" s="16"/>
      <c r="O668" s="8"/>
    </row>
    <row r="669" spans="1:15">
      <c r="A669" s="8"/>
      <c r="F669" s="9"/>
      <c r="G669" s="9"/>
      <c r="H669" s="9"/>
      <c r="I669" s="9"/>
      <c r="J669" s="9"/>
      <c r="K669" s="8"/>
      <c r="L669" s="8"/>
      <c r="M669" s="16"/>
      <c r="N669" s="16"/>
      <c r="O669" s="8"/>
    </row>
    <row r="670" spans="1:15">
      <c r="A670" s="8"/>
      <c r="F670" s="9"/>
      <c r="G670" s="9"/>
      <c r="H670" s="9"/>
      <c r="I670" s="9"/>
      <c r="J670" s="9"/>
      <c r="K670" s="8"/>
      <c r="L670" s="8"/>
      <c r="M670" s="16"/>
      <c r="N670" s="16"/>
      <c r="O670" s="8"/>
    </row>
    <row r="671" spans="1:15">
      <c r="A671" s="8"/>
      <c r="F671" s="9"/>
      <c r="G671" s="9"/>
      <c r="H671" s="9"/>
      <c r="I671" s="9"/>
      <c r="J671" s="9"/>
      <c r="K671" s="8"/>
      <c r="L671" s="8"/>
      <c r="M671" s="16"/>
      <c r="N671" s="16"/>
      <c r="O671" s="8"/>
    </row>
    <row r="672" spans="1:15">
      <c r="A672" s="8"/>
      <c r="F672" s="9"/>
      <c r="G672" s="9"/>
      <c r="H672" s="9"/>
      <c r="I672" s="9"/>
      <c r="J672" s="9"/>
      <c r="K672" s="8"/>
      <c r="L672" s="8"/>
      <c r="M672" s="16"/>
      <c r="N672" s="16"/>
      <c r="O672" s="8"/>
    </row>
    <row r="673" spans="1:15">
      <c r="A673" s="8"/>
      <c r="F673" s="9"/>
      <c r="G673" s="9"/>
      <c r="H673" s="9"/>
      <c r="I673" s="9"/>
      <c r="J673" s="9"/>
      <c r="K673" s="8"/>
      <c r="L673" s="8"/>
      <c r="M673" s="16"/>
      <c r="N673" s="16"/>
      <c r="O673" s="8"/>
    </row>
    <row r="674" spans="1:15">
      <c r="A674" s="8"/>
      <c r="F674" s="9"/>
      <c r="G674" s="9"/>
      <c r="H674" s="9"/>
      <c r="I674" s="9"/>
      <c r="J674" s="9"/>
      <c r="K674" s="8"/>
      <c r="L674" s="8"/>
      <c r="M674" s="16"/>
      <c r="N674" s="16"/>
      <c r="O674" s="8"/>
    </row>
    <row r="675" spans="1:15">
      <c r="A675" s="8"/>
      <c r="F675" s="9"/>
      <c r="G675" s="9"/>
      <c r="H675" s="9"/>
      <c r="I675" s="9"/>
      <c r="J675" s="9"/>
      <c r="K675" s="8"/>
      <c r="L675" s="8"/>
      <c r="M675" s="16"/>
      <c r="N675" s="16"/>
      <c r="O675" s="8"/>
    </row>
    <row r="676" spans="1:15">
      <c r="A676" s="8"/>
      <c r="F676" s="9"/>
      <c r="G676" s="9"/>
      <c r="H676" s="9"/>
      <c r="I676" s="9"/>
      <c r="J676" s="9"/>
      <c r="K676" s="8"/>
      <c r="L676" s="8"/>
      <c r="M676" s="16"/>
      <c r="N676" s="16"/>
      <c r="O676" s="8"/>
    </row>
    <row r="677" spans="1:15">
      <c r="A677" s="8"/>
      <c r="F677" s="9"/>
      <c r="G677" s="9"/>
      <c r="H677" s="9"/>
      <c r="I677" s="9"/>
      <c r="J677" s="9"/>
      <c r="K677" s="8"/>
      <c r="L677" s="8"/>
      <c r="M677" s="16"/>
      <c r="N677" s="16"/>
      <c r="O677" s="8"/>
    </row>
    <row r="678" spans="1:15">
      <c r="A678" s="8"/>
      <c r="F678" s="9"/>
      <c r="G678" s="9"/>
      <c r="H678" s="9"/>
      <c r="I678" s="9"/>
      <c r="J678" s="9"/>
      <c r="K678" s="8"/>
      <c r="L678" s="8"/>
      <c r="M678" s="16"/>
      <c r="N678" s="16"/>
      <c r="O678" s="8"/>
    </row>
    <row r="679" spans="1:15">
      <c r="A679" s="8"/>
      <c r="F679" s="9"/>
      <c r="G679" s="9"/>
      <c r="H679" s="9"/>
      <c r="I679" s="9"/>
      <c r="J679" s="9"/>
      <c r="K679" s="8"/>
      <c r="L679" s="8"/>
      <c r="M679" s="16"/>
      <c r="N679" s="16"/>
      <c r="O679" s="8"/>
    </row>
    <row r="680" spans="1:15">
      <c r="A680" s="8"/>
      <c r="F680" s="9"/>
      <c r="G680" s="9"/>
      <c r="H680" s="9"/>
      <c r="I680" s="9"/>
      <c r="J680" s="9"/>
      <c r="K680" s="8"/>
      <c r="L680" s="8"/>
      <c r="M680" s="16"/>
      <c r="N680" s="16"/>
      <c r="O680" s="8"/>
    </row>
    <row r="681" spans="1:15">
      <c r="A681" s="8"/>
      <c r="F681" s="9"/>
      <c r="G681" s="9"/>
      <c r="H681" s="9"/>
      <c r="I681" s="9"/>
      <c r="J681" s="9"/>
      <c r="K681" s="8"/>
      <c r="L681" s="8"/>
      <c r="M681" s="16"/>
      <c r="N681" s="16"/>
      <c r="O681" s="8"/>
    </row>
    <row r="682" spans="1:15">
      <c r="A682" s="8"/>
      <c r="F682" s="9"/>
      <c r="G682" s="9"/>
      <c r="H682" s="9"/>
      <c r="I682" s="9"/>
      <c r="J682" s="9"/>
      <c r="K682" s="8"/>
      <c r="L682" s="8"/>
      <c r="M682" s="16"/>
      <c r="N682" s="16"/>
      <c r="O682" s="8"/>
    </row>
    <row r="683" spans="1:15">
      <c r="A683" s="8"/>
      <c r="F683" s="9"/>
      <c r="G683" s="9"/>
      <c r="H683" s="9"/>
      <c r="I683" s="9"/>
      <c r="J683" s="9"/>
      <c r="K683" s="8"/>
      <c r="L683" s="8"/>
      <c r="M683" s="16"/>
      <c r="N683" s="16"/>
      <c r="O683" s="8"/>
    </row>
    <row r="684" spans="1:15">
      <c r="A684" s="8"/>
      <c r="F684" s="9"/>
      <c r="G684" s="9"/>
      <c r="H684" s="9"/>
      <c r="I684" s="9"/>
      <c r="J684" s="9"/>
      <c r="K684" s="8"/>
      <c r="L684" s="8"/>
      <c r="M684" s="16"/>
      <c r="N684" s="16"/>
      <c r="O684" s="8"/>
    </row>
    <row r="685" spans="1:15">
      <c r="A685" s="8"/>
      <c r="F685" s="9"/>
      <c r="G685" s="9"/>
      <c r="H685" s="9"/>
      <c r="I685" s="9"/>
      <c r="J685" s="9"/>
      <c r="K685" s="8"/>
      <c r="L685" s="8"/>
      <c r="M685" s="16"/>
      <c r="N685" s="16"/>
      <c r="O685" s="8"/>
    </row>
    <row r="686" spans="1:15">
      <c r="A686" s="8"/>
      <c r="F686" s="9"/>
      <c r="G686" s="9"/>
      <c r="H686" s="9"/>
      <c r="I686" s="9"/>
      <c r="J686" s="9"/>
      <c r="K686" s="8"/>
      <c r="L686" s="8"/>
      <c r="M686" s="16"/>
      <c r="N686" s="16"/>
      <c r="O686" s="8"/>
    </row>
    <row r="687" spans="1:15">
      <c r="A687" s="8"/>
      <c r="F687" s="9"/>
      <c r="G687" s="9"/>
      <c r="H687" s="9"/>
      <c r="I687" s="9"/>
      <c r="J687" s="9"/>
      <c r="K687" s="8"/>
      <c r="L687" s="8"/>
      <c r="M687" s="16"/>
      <c r="N687" s="16"/>
      <c r="O687" s="8"/>
    </row>
    <row r="688" spans="1:15">
      <c r="A688" s="8"/>
      <c r="F688" s="9"/>
      <c r="G688" s="9"/>
      <c r="H688" s="9"/>
      <c r="I688" s="9"/>
      <c r="J688" s="9"/>
      <c r="K688" s="8"/>
      <c r="L688" s="8"/>
      <c r="M688" s="16"/>
      <c r="N688" s="16"/>
      <c r="O688" s="8"/>
    </row>
    <row r="689" spans="1:15">
      <c r="A689" s="8"/>
      <c r="F689" s="9"/>
      <c r="G689" s="9"/>
      <c r="H689" s="9"/>
      <c r="I689" s="9"/>
      <c r="J689" s="9"/>
      <c r="K689" s="8"/>
      <c r="L689" s="8"/>
      <c r="M689" s="16"/>
      <c r="N689" s="16"/>
      <c r="O689" s="8"/>
    </row>
    <row r="690" spans="1:15">
      <c r="A690" s="8"/>
      <c r="F690" s="9"/>
      <c r="G690" s="9"/>
      <c r="H690" s="9"/>
      <c r="I690" s="9"/>
      <c r="J690" s="9"/>
      <c r="K690" s="8"/>
      <c r="L690" s="8"/>
      <c r="M690" s="16"/>
      <c r="N690" s="16"/>
      <c r="O690" s="8"/>
    </row>
    <row r="691" spans="1:15">
      <c r="A691" s="8"/>
      <c r="F691" s="9"/>
      <c r="G691" s="9"/>
      <c r="H691" s="9"/>
      <c r="I691" s="9"/>
      <c r="J691" s="9"/>
      <c r="K691" s="8"/>
      <c r="L691" s="8"/>
      <c r="M691" s="16"/>
      <c r="N691" s="16"/>
      <c r="O691" s="8"/>
    </row>
    <row r="692" spans="1:15">
      <c r="A692" s="8"/>
      <c r="F692" s="9"/>
      <c r="G692" s="9"/>
      <c r="H692" s="9"/>
      <c r="I692" s="9"/>
      <c r="J692" s="9"/>
      <c r="K692" s="8"/>
      <c r="L692" s="8"/>
      <c r="M692" s="16"/>
      <c r="N692" s="16"/>
      <c r="O692" s="8"/>
    </row>
    <row r="693" spans="1:15">
      <c r="A693" s="8"/>
      <c r="F693" s="9"/>
      <c r="G693" s="9"/>
      <c r="H693" s="9"/>
      <c r="I693" s="9"/>
      <c r="J693" s="9"/>
      <c r="K693" s="8"/>
      <c r="L693" s="8"/>
      <c r="M693" s="16"/>
      <c r="N693" s="16"/>
      <c r="O693" s="8"/>
    </row>
    <row r="694" spans="1:15">
      <c r="A694" s="8"/>
      <c r="F694" s="9"/>
      <c r="G694" s="9"/>
      <c r="H694" s="9"/>
      <c r="I694" s="9"/>
      <c r="J694" s="9"/>
      <c r="K694" s="8"/>
      <c r="L694" s="8"/>
      <c r="M694" s="16"/>
      <c r="N694" s="16"/>
      <c r="O694" s="8"/>
    </row>
    <row r="695" spans="1:15">
      <c r="A695" s="8"/>
      <c r="F695" s="9"/>
      <c r="G695" s="9"/>
      <c r="H695" s="9"/>
      <c r="I695" s="9"/>
      <c r="J695" s="9"/>
      <c r="K695" s="8"/>
      <c r="L695" s="8"/>
      <c r="M695" s="16"/>
      <c r="N695" s="16"/>
      <c r="O695" s="8"/>
    </row>
    <row r="696" spans="1:15">
      <c r="A696" s="8"/>
      <c r="F696" s="9"/>
      <c r="G696" s="9"/>
      <c r="H696" s="9"/>
      <c r="I696" s="9"/>
      <c r="J696" s="9"/>
      <c r="K696" s="8"/>
      <c r="L696" s="8"/>
      <c r="M696" s="16"/>
      <c r="N696" s="16"/>
      <c r="O696" s="8"/>
    </row>
    <row r="697" spans="1:15">
      <c r="A697" s="8"/>
      <c r="F697" s="9"/>
      <c r="G697" s="9"/>
      <c r="H697" s="9"/>
      <c r="I697" s="9"/>
      <c r="J697" s="9"/>
      <c r="K697" s="8"/>
      <c r="L697" s="8"/>
      <c r="M697" s="16"/>
      <c r="N697" s="16"/>
      <c r="O697" s="8"/>
    </row>
    <row r="698" spans="1:15">
      <c r="A698" s="8"/>
      <c r="F698" s="9"/>
      <c r="G698" s="9"/>
      <c r="H698" s="9"/>
      <c r="I698" s="9"/>
      <c r="J698" s="9"/>
      <c r="K698" s="8"/>
      <c r="L698" s="8"/>
      <c r="M698" s="16"/>
      <c r="N698" s="16"/>
      <c r="O698" s="8"/>
    </row>
    <row r="699" spans="1:15">
      <c r="A699" s="8"/>
      <c r="F699" s="9"/>
      <c r="G699" s="9"/>
      <c r="H699" s="9"/>
      <c r="I699" s="9"/>
      <c r="J699" s="9"/>
      <c r="K699" s="8"/>
      <c r="L699" s="8"/>
      <c r="M699" s="16"/>
      <c r="N699" s="16"/>
      <c r="O699" s="8"/>
    </row>
    <row r="700" spans="1:15">
      <c r="A700" s="8"/>
      <c r="F700" s="9"/>
      <c r="G700" s="9"/>
      <c r="H700" s="9"/>
      <c r="I700" s="9"/>
      <c r="J700" s="9"/>
      <c r="K700" s="8"/>
      <c r="L700" s="8"/>
      <c r="M700" s="16"/>
      <c r="N700" s="16"/>
      <c r="O700" s="8"/>
    </row>
    <row r="701" spans="1:15">
      <c r="A701" s="8"/>
      <c r="F701" s="9"/>
      <c r="G701" s="9"/>
      <c r="H701" s="9"/>
      <c r="I701" s="9"/>
      <c r="J701" s="9"/>
      <c r="K701" s="8"/>
      <c r="L701" s="8"/>
      <c r="M701" s="16"/>
      <c r="N701" s="16"/>
      <c r="O701" s="8"/>
    </row>
    <row r="702" spans="1:15">
      <c r="A702" s="8"/>
      <c r="F702" s="9"/>
      <c r="G702" s="9"/>
      <c r="H702" s="9"/>
      <c r="I702" s="9"/>
      <c r="J702" s="9"/>
      <c r="K702" s="8"/>
      <c r="L702" s="8"/>
      <c r="M702" s="16"/>
      <c r="N702" s="16"/>
      <c r="O702" s="8"/>
    </row>
    <row r="703" spans="1:15">
      <c r="A703" s="8"/>
      <c r="F703" s="9"/>
      <c r="G703" s="9"/>
      <c r="H703" s="9"/>
      <c r="I703" s="9"/>
      <c r="J703" s="9"/>
      <c r="K703" s="8"/>
      <c r="L703" s="8"/>
      <c r="M703" s="16"/>
      <c r="N703" s="16"/>
      <c r="O703" s="8"/>
    </row>
    <row r="704" spans="1:15">
      <c r="A704" s="8"/>
      <c r="F704" s="9"/>
      <c r="G704" s="9"/>
      <c r="H704" s="9"/>
      <c r="I704" s="9"/>
      <c r="J704" s="9"/>
      <c r="K704" s="8"/>
      <c r="L704" s="8"/>
      <c r="M704" s="16"/>
      <c r="N704" s="16"/>
      <c r="O704" s="8"/>
    </row>
    <row r="705" spans="1:15">
      <c r="A705" s="8"/>
      <c r="F705" s="9"/>
      <c r="G705" s="9"/>
      <c r="H705" s="9"/>
      <c r="I705" s="9"/>
      <c r="J705" s="9"/>
      <c r="K705" s="8"/>
      <c r="L705" s="8"/>
      <c r="M705" s="16"/>
      <c r="N705" s="16"/>
      <c r="O705" s="8"/>
    </row>
    <row r="706" spans="1:15">
      <c r="A706" s="8"/>
      <c r="F706" s="9"/>
      <c r="G706" s="9"/>
      <c r="H706" s="9"/>
      <c r="I706" s="9"/>
      <c r="J706" s="9"/>
      <c r="K706" s="8"/>
      <c r="L706" s="8"/>
      <c r="M706" s="16"/>
      <c r="N706" s="16"/>
      <c r="O706" s="8"/>
    </row>
    <row r="707" spans="1:15">
      <c r="A707" s="8"/>
      <c r="F707" s="9"/>
      <c r="G707" s="9"/>
      <c r="H707" s="9"/>
      <c r="I707" s="9"/>
      <c r="J707" s="9"/>
      <c r="K707" s="8"/>
      <c r="L707" s="8"/>
      <c r="M707" s="16"/>
      <c r="N707" s="16"/>
      <c r="O707" s="8"/>
    </row>
    <row r="708" spans="1:15">
      <c r="A708" s="8"/>
      <c r="F708" s="9"/>
      <c r="G708" s="9"/>
      <c r="H708" s="9"/>
      <c r="I708" s="9"/>
      <c r="J708" s="9"/>
      <c r="K708" s="8"/>
      <c r="L708" s="8"/>
      <c r="M708" s="16"/>
      <c r="N708" s="16"/>
      <c r="O708" s="8"/>
    </row>
    <row r="709" spans="1:15">
      <c r="A709" s="8"/>
      <c r="F709" s="9"/>
      <c r="G709" s="9"/>
      <c r="H709" s="9"/>
      <c r="I709" s="9"/>
      <c r="J709" s="9"/>
      <c r="K709" s="8"/>
      <c r="L709" s="8"/>
      <c r="M709" s="16"/>
      <c r="N709" s="16"/>
      <c r="O709" s="8"/>
    </row>
    <row r="710" spans="1:15">
      <c r="A710" s="8"/>
      <c r="F710" s="9"/>
      <c r="G710" s="9"/>
      <c r="H710" s="9"/>
      <c r="I710" s="9"/>
      <c r="J710" s="9"/>
      <c r="K710" s="8"/>
      <c r="L710" s="8"/>
      <c r="M710" s="16"/>
      <c r="N710" s="16"/>
      <c r="O710" s="8"/>
    </row>
    <row r="711" spans="1:15">
      <c r="A711" s="8"/>
      <c r="F711" s="9"/>
      <c r="G711" s="9"/>
      <c r="H711" s="9"/>
      <c r="I711" s="9"/>
      <c r="J711" s="9"/>
      <c r="K711" s="8"/>
      <c r="L711" s="8"/>
      <c r="M711" s="16"/>
      <c r="N711" s="16"/>
      <c r="O711" s="8"/>
    </row>
    <row r="712" spans="1:15">
      <c r="A712" s="8"/>
      <c r="F712" s="9"/>
      <c r="G712" s="9"/>
      <c r="H712" s="9"/>
      <c r="I712" s="9"/>
      <c r="J712" s="9"/>
      <c r="K712" s="8"/>
      <c r="L712" s="8"/>
      <c r="M712" s="16"/>
      <c r="N712" s="16"/>
      <c r="O712" s="8"/>
    </row>
    <row r="713" spans="1:15">
      <c r="A713" s="8"/>
      <c r="F713" s="9"/>
      <c r="G713" s="9"/>
      <c r="H713" s="9"/>
      <c r="I713" s="9"/>
      <c r="J713" s="9"/>
      <c r="K713" s="8"/>
      <c r="L713" s="8"/>
      <c r="M713" s="16"/>
      <c r="N713" s="16"/>
      <c r="O713" s="8"/>
    </row>
    <row r="714" spans="1:15">
      <c r="A714" s="8"/>
      <c r="F714" s="9"/>
      <c r="G714" s="9"/>
      <c r="H714" s="9"/>
      <c r="I714" s="9"/>
      <c r="J714" s="9"/>
      <c r="K714" s="8"/>
      <c r="L714" s="8"/>
      <c r="M714" s="16"/>
      <c r="N714" s="16"/>
      <c r="O714" s="8"/>
    </row>
    <row r="715" spans="1:15">
      <c r="A715" s="8"/>
      <c r="F715" s="9"/>
      <c r="G715" s="9"/>
      <c r="H715" s="9"/>
      <c r="I715" s="9"/>
      <c r="J715" s="9"/>
      <c r="K715" s="8"/>
      <c r="L715" s="8"/>
      <c r="M715" s="16"/>
      <c r="N715" s="16"/>
      <c r="O715" s="8"/>
    </row>
    <row r="716" spans="1:15">
      <c r="A716" s="8"/>
      <c r="F716" s="9"/>
      <c r="G716" s="9"/>
      <c r="H716" s="9"/>
      <c r="I716" s="9"/>
      <c r="J716" s="9"/>
      <c r="K716" s="8"/>
      <c r="L716" s="8"/>
      <c r="M716" s="16"/>
      <c r="N716" s="16"/>
      <c r="O716" s="8"/>
    </row>
    <row r="717" spans="1:15">
      <c r="A717" s="8"/>
      <c r="F717" s="9"/>
      <c r="G717" s="9"/>
      <c r="H717" s="9"/>
      <c r="I717" s="9"/>
      <c r="J717" s="9"/>
      <c r="K717" s="8"/>
      <c r="L717" s="8"/>
      <c r="M717" s="16"/>
      <c r="N717" s="16"/>
      <c r="O717" s="8"/>
    </row>
    <row r="718" spans="1:15">
      <c r="A718" s="8"/>
      <c r="F718" s="9"/>
      <c r="G718" s="9"/>
      <c r="H718" s="9"/>
      <c r="I718" s="9"/>
      <c r="J718" s="9"/>
      <c r="K718" s="8"/>
      <c r="L718" s="8"/>
      <c r="M718" s="16"/>
      <c r="N718" s="16"/>
      <c r="O718" s="8"/>
    </row>
    <row r="719" spans="1:15">
      <c r="A719" s="8"/>
      <c r="F719" s="9"/>
      <c r="G719" s="9"/>
      <c r="H719" s="9"/>
      <c r="I719" s="9"/>
      <c r="J719" s="9"/>
      <c r="K719" s="8"/>
      <c r="L719" s="8"/>
      <c r="M719" s="16"/>
      <c r="N719" s="16"/>
      <c r="O719" s="8"/>
    </row>
    <row r="720" spans="1:15">
      <c r="A720" s="8"/>
      <c r="F720" s="9"/>
      <c r="G720" s="9"/>
      <c r="H720" s="9"/>
      <c r="I720" s="9"/>
      <c r="J720" s="9"/>
      <c r="K720" s="8"/>
      <c r="L720" s="8"/>
      <c r="M720" s="16"/>
      <c r="N720" s="16"/>
      <c r="O720" s="8"/>
    </row>
    <row r="721" spans="1:15">
      <c r="A721" s="8"/>
      <c r="F721" s="9"/>
      <c r="G721" s="9"/>
      <c r="H721" s="9"/>
      <c r="I721" s="9"/>
      <c r="J721" s="9"/>
      <c r="K721" s="8"/>
      <c r="L721" s="8"/>
      <c r="M721" s="16"/>
      <c r="N721" s="16"/>
      <c r="O721" s="8"/>
    </row>
    <row r="722" spans="1:15">
      <c r="A722" s="8"/>
      <c r="F722" s="9"/>
      <c r="G722" s="9"/>
      <c r="H722" s="9"/>
      <c r="I722" s="9"/>
      <c r="J722" s="9"/>
      <c r="K722" s="8"/>
      <c r="L722" s="8"/>
      <c r="M722" s="16"/>
      <c r="N722" s="16"/>
      <c r="O722" s="8"/>
    </row>
    <row r="723" spans="1:15">
      <c r="A723" s="8"/>
      <c r="F723" s="9"/>
      <c r="G723" s="9"/>
      <c r="H723" s="9"/>
      <c r="I723" s="9"/>
      <c r="J723" s="9"/>
      <c r="K723" s="8"/>
      <c r="L723" s="8"/>
      <c r="M723" s="16"/>
      <c r="N723" s="16"/>
      <c r="O723" s="8"/>
    </row>
    <row r="724" spans="1:15">
      <c r="A724" s="8"/>
      <c r="F724" s="9"/>
      <c r="G724" s="9"/>
      <c r="H724" s="9"/>
      <c r="I724" s="9"/>
      <c r="J724" s="9"/>
      <c r="K724" s="8"/>
      <c r="L724" s="8"/>
      <c r="M724" s="16"/>
      <c r="N724" s="16"/>
      <c r="O724" s="8"/>
    </row>
    <row r="725" spans="1:15">
      <c r="A725" s="8"/>
      <c r="F725" s="9"/>
      <c r="G725" s="9"/>
      <c r="H725" s="9"/>
      <c r="I725" s="9"/>
      <c r="J725" s="9"/>
      <c r="K725" s="8"/>
      <c r="L725" s="8"/>
      <c r="M725" s="16"/>
      <c r="N725" s="16"/>
      <c r="O725" s="8"/>
    </row>
    <row r="726" spans="1:15">
      <c r="A726" s="8"/>
      <c r="F726" s="9"/>
      <c r="G726" s="9"/>
      <c r="H726" s="9"/>
      <c r="I726" s="9"/>
      <c r="J726" s="9"/>
      <c r="K726" s="8"/>
      <c r="L726" s="8"/>
      <c r="M726" s="16"/>
      <c r="N726" s="16"/>
      <c r="O726" s="8"/>
    </row>
    <row r="727" spans="1:15">
      <c r="A727" s="8"/>
      <c r="F727" s="9"/>
      <c r="G727" s="9"/>
      <c r="H727" s="9"/>
      <c r="I727" s="9"/>
      <c r="J727" s="9"/>
      <c r="K727" s="8"/>
      <c r="L727" s="8"/>
      <c r="M727" s="16"/>
      <c r="N727" s="16"/>
      <c r="O727" s="8"/>
    </row>
    <row r="728" spans="1:15">
      <c r="A728" s="8"/>
      <c r="F728" s="9"/>
      <c r="G728" s="9"/>
      <c r="H728" s="9"/>
      <c r="I728" s="9"/>
      <c r="J728" s="9"/>
      <c r="K728" s="8"/>
      <c r="L728" s="8"/>
      <c r="M728" s="16"/>
      <c r="N728" s="16"/>
      <c r="O728" s="8"/>
    </row>
    <row r="729" spans="1:15">
      <c r="A729" s="8"/>
      <c r="F729" s="9"/>
      <c r="G729" s="9"/>
      <c r="H729" s="9"/>
      <c r="I729" s="9"/>
      <c r="J729" s="9"/>
      <c r="K729" s="8"/>
      <c r="L729" s="8"/>
      <c r="M729" s="16"/>
      <c r="N729" s="16"/>
      <c r="O729" s="8"/>
    </row>
    <row r="730" spans="1:15">
      <c r="A730" s="8"/>
      <c r="F730" s="9"/>
      <c r="G730" s="9"/>
      <c r="H730" s="9"/>
      <c r="I730" s="9"/>
      <c r="J730" s="9"/>
      <c r="K730" s="8"/>
      <c r="L730" s="8"/>
      <c r="M730" s="16"/>
      <c r="N730" s="16"/>
      <c r="O730" s="8"/>
    </row>
    <row r="731" spans="1:15">
      <c r="A731" s="8"/>
      <c r="F731" s="9"/>
      <c r="G731" s="9"/>
      <c r="H731" s="9"/>
      <c r="I731" s="9"/>
      <c r="J731" s="9"/>
      <c r="K731" s="8"/>
      <c r="L731" s="8"/>
      <c r="M731" s="16"/>
      <c r="N731" s="16"/>
      <c r="O731" s="8"/>
    </row>
    <row r="732" spans="1:15">
      <c r="A732" s="8"/>
      <c r="F732" s="9"/>
      <c r="G732" s="9"/>
      <c r="H732" s="9"/>
      <c r="I732" s="9"/>
      <c r="J732" s="9"/>
      <c r="K732" s="8"/>
      <c r="L732" s="8"/>
      <c r="M732" s="16"/>
      <c r="N732" s="16"/>
      <c r="O732" s="8"/>
    </row>
    <row r="733" spans="1:15">
      <c r="A733" s="8"/>
      <c r="F733" s="9"/>
      <c r="G733" s="9"/>
      <c r="H733" s="9"/>
      <c r="I733" s="9"/>
      <c r="J733" s="9"/>
      <c r="K733" s="8"/>
      <c r="L733" s="8"/>
      <c r="M733" s="16"/>
      <c r="N733" s="16"/>
      <c r="O733" s="8"/>
    </row>
    <row r="734" spans="1:15">
      <c r="A734" s="8"/>
      <c r="F734" s="9"/>
      <c r="G734" s="9"/>
      <c r="H734" s="9"/>
      <c r="I734" s="9"/>
      <c r="J734" s="9"/>
      <c r="K734" s="8"/>
      <c r="L734" s="8"/>
      <c r="M734" s="16"/>
      <c r="N734" s="16"/>
      <c r="O734" s="8"/>
    </row>
    <row r="735" spans="1:15">
      <c r="A735" s="8"/>
      <c r="F735" s="9"/>
      <c r="G735" s="9"/>
      <c r="H735" s="9"/>
      <c r="I735" s="9"/>
      <c r="J735" s="9"/>
      <c r="K735" s="8"/>
      <c r="L735" s="8"/>
      <c r="M735" s="16"/>
      <c r="N735" s="16"/>
      <c r="O735" s="8"/>
    </row>
    <row r="736" spans="1:15">
      <c r="A736" s="8"/>
      <c r="F736" s="9"/>
      <c r="G736" s="9"/>
      <c r="H736" s="9"/>
      <c r="I736" s="9"/>
      <c r="J736" s="9"/>
      <c r="K736" s="8"/>
      <c r="L736" s="8"/>
      <c r="M736" s="16"/>
      <c r="N736" s="16"/>
      <c r="O736" s="8"/>
    </row>
    <row r="737" spans="1:15">
      <c r="A737" s="8"/>
      <c r="F737" s="9"/>
      <c r="G737" s="9"/>
      <c r="H737" s="9"/>
      <c r="I737" s="9"/>
      <c r="J737" s="9"/>
      <c r="K737" s="8"/>
      <c r="L737" s="8"/>
      <c r="M737" s="16"/>
      <c r="N737" s="16"/>
      <c r="O737" s="8"/>
    </row>
    <row r="738" spans="1:15">
      <c r="A738" s="8"/>
      <c r="F738" s="9"/>
      <c r="G738" s="9"/>
      <c r="H738" s="9"/>
      <c r="I738" s="9"/>
      <c r="J738" s="9"/>
      <c r="K738" s="8"/>
      <c r="L738" s="8"/>
      <c r="M738" s="16"/>
      <c r="N738" s="16"/>
      <c r="O738" s="8"/>
    </row>
    <row r="739" spans="1:15">
      <c r="A739" s="8"/>
      <c r="F739" s="9"/>
      <c r="G739" s="9"/>
      <c r="H739" s="9"/>
      <c r="I739" s="9"/>
      <c r="J739" s="9"/>
      <c r="K739" s="8"/>
      <c r="L739" s="8"/>
      <c r="M739" s="16"/>
      <c r="N739" s="16"/>
      <c r="O739" s="8"/>
    </row>
    <row r="740" spans="1:15">
      <c r="A740" s="8"/>
      <c r="F740" s="9"/>
      <c r="G740" s="9"/>
      <c r="H740" s="9"/>
      <c r="I740" s="9"/>
      <c r="J740" s="9"/>
      <c r="K740" s="8"/>
      <c r="L740" s="8"/>
      <c r="M740" s="16"/>
      <c r="N740" s="16"/>
      <c r="O740" s="8"/>
    </row>
    <row r="741" spans="1:15">
      <c r="A741" s="8"/>
      <c r="F741" s="9"/>
      <c r="G741" s="9"/>
      <c r="H741" s="9"/>
      <c r="I741" s="9"/>
      <c r="J741" s="9"/>
      <c r="K741" s="8"/>
      <c r="L741" s="8"/>
      <c r="M741" s="16"/>
      <c r="N741" s="16"/>
      <c r="O741" s="8"/>
    </row>
    <row r="742" spans="1:15">
      <c r="A742" s="8"/>
      <c r="F742" s="9"/>
      <c r="G742" s="9"/>
      <c r="H742" s="9"/>
      <c r="I742" s="9"/>
      <c r="J742" s="9"/>
      <c r="K742" s="8"/>
      <c r="L742" s="8"/>
      <c r="M742" s="16"/>
      <c r="N742" s="16"/>
      <c r="O742" s="8"/>
    </row>
    <row r="743" spans="1:15">
      <c r="A743" s="8"/>
      <c r="F743" s="9"/>
      <c r="G743" s="9"/>
      <c r="H743" s="9"/>
      <c r="I743" s="9"/>
      <c r="J743" s="9"/>
      <c r="K743" s="8"/>
      <c r="L743" s="8"/>
      <c r="M743" s="16"/>
      <c r="N743" s="16"/>
      <c r="O743" s="8"/>
    </row>
    <row r="744" spans="1:15">
      <c r="A744" s="8"/>
      <c r="F744" s="9"/>
      <c r="G744" s="9"/>
      <c r="H744" s="9"/>
      <c r="I744" s="9"/>
      <c r="J744" s="9"/>
      <c r="K744" s="8"/>
      <c r="L744" s="8"/>
      <c r="M744" s="16"/>
      <c r="N744" s="16"/>
      <c r="O744" s="8"/>
    </row>
    <row r="745" spans="1:15">
      <c r="A745" s="8"/>
      <c r="F745" s="9"/>
      <c r="G745" s="9"/>
      <c r="H745" s="9"/>
      <c r="I745" s="9"/>
      <c r="J745" s="9"/>
      <c r="K745" s="8"/>
      <c r="L745" s="8"/>
      <c r="M745" s="16"/>
      <c r="N745" s="16"/>
      <c r="O745" s="8"/>
    </row>
    <row r="746" spans="1:15">
      <c r="A746" s="8"/>
      <c r="F746" s="9"/>
      <c r="G746" s="9"/>
      <c r="H746" s="9"/>
      <c r="I746" s="9"/>
      <c r="J746" s="9"/>
      <c r="K746" s="8"/>
      <c r="L746" s="8"/>
      <c r="M746" s="16"/>
      <c r="N746" s="16"/>
      <c r="O746" s="8"/>
    </row>
    <row r="747" spans="1:15">
      <c r="A747" s="8"/>
      <c r="F747" s="9"/>
      <c r="G747" s="9"/>
      <c r="H747" s="9"/>
      <c r="I747" s="9"/>
      <c r="J747" s="9"/>
      <c r="K747" s="8"/>
      <c r="L747" s="8"/>
      <c r="M747" s="16"/>
      <c r="N747" s="16"/>
      <c r="O747" s="8"/>
    </row>
    <row r="748" spans="1:15">
      <c r="A748" s="8"/>
      <c r="F748" s="9"/>
      <c r="G748" s="9"/>
      <c r="H748" s="9"/>
      <c r="I748" s="9"/>
      <c r="J748" s="9"/>
      <c r="K748" s="8"/>
      <c r="L748" s="8"/>
      <c r="M748" s="16"/>
      <c r="N748" s="16"/>
      <c r="O748" s="8"/>
    </row>
    <row r="749" spans="1:15">
      <c r="A749" s="8"/>
      <c r="F749" s="9"/>
      <c r="G749" s="9"/>
      <c r="H749" s="9"/>
      <c r="I749" s="9"/>
      <c r="J749" s="9"/>
      <c r="K749" s="8"/>
      <c r="L749" s="8"/>
      <c r="M749" s="16"/>
      <c r="N749" s="16"/>
      <c r="O749" s="8"/>
    </row>
    <row r="750" spans="1:15">
      <c r="A750" s="8"/>
      <c r="F750" s="9"/>
      <c r="G750" s="9"/>
      <c r="H750" s="9"/>
      <c r="I750" s="9"/>
      <c r="J750" s="9"/>
      <c r="K750" s="8"/>
      <c r="L750" s="8"/>
      <c r="M750" s="16"/>
      <c r="N750" s="16"/>
      <c r="O750" s="8"/>
    </row>
    <row r="751" spans="1:15">
      <c r="A751" s="8"/>
      <c r="F751" s="9"/>
      <c r="G751" s="9"/>
      <c r="H751" s="9"/>
      <c r="I751" s="9"/>
      <c r="J751" s="9"/>
      <c r="K751" s="8"/>
      <c r="L751" s="8"/>
      <c r="M751" s="16"/>
      <c r="N751" s="16"/>
      <c r="O751" s="8"/>
    </row>
    <row r="752" spans="1:15">
      <c r="A752" s="8"/>
      <c r="F752" s="9"/>
      <c r="G752" s="9"/>
      <c r="H752" s="9"/>
      <c r="I752" s="9"/>
      <c r="J752" s="9"/>
      <c r="K752" s="8"/>
      <c r="L752" s="8"/>
      <c r="M752" s="16"/>
      <c r="N752" s="16"/>
      <c r="O752" s="8"/>
    </row>
    <row r="753" spans="1:15">
      <c r="A753" s="8"/>
      <c r="F753" s="9"/>
      <c r="G753" s="9"/>
      <c r="H753" s="9"/>
      <c r="I753" s="9"/>
      <c r="J753" s="9"/>
      <c r="K753" s="8"/>
      <c r="L753" s="8"/>
      <c r="M753" s="16"/>
      <c r="N753" s="16"/>
      <c r="O753" s="8"/>
    </row>
    <row r="754" spans="1:15">
      <c r="A754" s="8"/>
      <c r="F754" s="9"/>
      <c r="G754" s="9"/>
      <c r="H754" s="9"/>
      <c r="I754" s="9"/>
      <c r="J754" s="9"/>
      <c r="K754" s="8"/>
      <c r="L754" s="8"/>
      <c r="M754" s="16"/>
      <c r="N754" s="16"/>
      <c r="O754" s="8"/>
    </row>
    <row r="755" spans="1:15">
      <c r="A755" s="8"/>
      <c r="F755" s="9"/>
      <c r="G755" s="9"/>
      <c r="H755" s="9"/>
      <c r="I755" s="9"/>
      <c r="J755" s="9"/>
      <c r="K755" s="8"/>
      <c r="L755" s="8"/>
      <c r="M755" s="16"/>
      <c r="N755" s="16"/>
      <c r="O755" s="8"/>
    </row>
    <row r="756" spans="1:15">
      <c r="A756" s="8"/>
      <c r="F756" s="9"/>
      <c r="G756" s="9"/>
      <c r="H756" s="9"/>
      <c r="I756" s="9"/>
      <c r="J756" s="9"/>
      <c r="K756" s="8"/>
      <c r="L756" s="8"/>
      <c r="M756" s="16"/>
      <c r="N756" s="16"/>
      <c r="O756" s="8"/>
    </row>
    <row r="757" spans="1:15">
      <c r="A757" s="8"/>
      <c r="F757" s="9"/>
      <c r="G757" s="9"/>
      <c r="H757" s="9"/>
      <c r="I757" s="9"/>
      <c r="J757" s="9"/>
      <c r="K757" s="8"/>
      <c r="L757" s="8"/>
      <c r="M757" s="16"/>
      <c r="N757" s="16"/>
      <c r="O757" s="8"/>
    </row>
    <row r="758" spans="1:15">
      <c r="A758" s="8"/>
      <c r="F758" s="9"/>
      <c r="G758" s="9"/>
      <c r="H758" s="9"/>
      <c r="I758" s="9"/>
      <c r="J758" s="9"/>
      <c r="K758" s="8"/>
      <c r="L758" s="8"/>
      <c r="M758" s="16"/>
      <c r="N758" s="16"/>
      <c r="O758" s="8"/>
    </row>
    <row r="759" spans="1:15">
      <c r="A759" s="8"/>
      <c r="F759" s="9"/>
      <c r="G759" s="9"/>
      <c r="H759" s="9"/>
      <c r="I759" s="9"/>
      <c r="J759" s="9"/>
      <c r="K759" s="8"/>
      <c r="L759" s="8"/>
      <c r="M759" s="16"/>
      <c r="N759" s="16"/>
      <c r="O759" s="8"/>
    </row>
    <row r="760" spans="1:15">
      <c r="A760" s="8"/>
      <c r="F760" s="9"/>
      <c r="G760" s="9"/>
      <c r="H760" s="9"/>
      <c r="I760" s="9"/>
      <c r="J760" s="9"/>
      <c r="K760" s="8"/>
      <c r="L760" s="8"/>
      <c r="M760" s="16"/>
      <c r="N760" s="16"/>
      <c r="O760" s="8"/>
    </row>
    <row r="761" spans="1:15">
      <c r="A761" s="8"/>
      <c r="F761" s="9"/>
      <c r="G761" s="9"/>
      <c r="H761" s="9"/>
      <c r="I761" s="9"/>
      <c r="J761" s="9"/>
      <c r="K761" s="8"/>
      <c r="L761" s="8"/>
      <c r="M761" s="16"/>
      <c r="N761" s="16"/>
      <c r="O761" s="8"/>
    </row>
    <row r="762" spans="1:15">
      <c r="A762" s="8"/>
      <c r="F762" s="9"/>
      <c r="G762" s="9"/>
      <c r="H762" s="9"/>
      <c r="I762" s="9"/>
      <c r="J762" s="9"/>
      <c r="K762" s="8"/>
      <c r="L762" s="8"/>
      <c r="M762" s="16"/>
      <c r="N762" s="16"/>
      <c r="O762" s="8"/>
    </row>
    <row r="763" spans="1:15">
      <c r="A763" s="8"/>
      <c r="F763" s="9"/>
      <c r="G763" s="9"/>
      <c r="H763" s="9"/>
      <c r="I763" s="9"/>
      <c r="J763" s="9"/>
      <c r="K763" s="8"/>
      <c r="L763" s="8"/>
      <c r="M763" s="16"/>
      <c r="N763" s="16"/>
      <c r="O763" s="8"/>
    </row>
    <row r="764" spans="1:15">
      <c r="A764" s="8"/>
      <c r="F764" s="9"/>
      <c r="G764" s="9"/>
      <c r="H764" s="9"/>
      <c r="I764" s="9"/>
      <c r="J764" s="9"/>
      <c r="K764" s="8"/>
      <c r="L764" s="8"/>
      <c r="M764" s="16"/>
      <c r="N764" s="16"/>
      <c r="O764" s="8"/>
    </row>
    <row r="765" spans="1:15">
      <c r="A765" s="8"/>
      <c r="F765" s="9"/>
      <c r="G765" s="9"/>
      <c r="H765" s="9"/>
      <c r="I765" s="9"/>
      <c r="J765" s="9"/>
      <c r="K765" s="8"/>
      <c r="L765" s="8"/>
      <c r="M765" s="16"/>
      <c r="N765" s="16"/>
      <c r="O765" s="8"/>
    </row>
    <row r="766" spans="1:15">
      <c r="A766" s="8"/>
      <c r="F766" s="9"/>
      <c r="G766" s="9"/>
      <c r="H766" s="9"/>
      <c r="I766" s="9"/>
      <c r="J766" s="9"/>
      <c r="K766" s="8"/>
      <c r="L766" s="8"/>
      <c r="M766" s="16"/>
      <c r="N766" s="16"/>
      <c r="O766" s="8"/>
    </row>
    <row r="767" spans="1:15">
      <c r="A767" s="8"/>
      <c r="F767" s="9"/>
      <c r="G767" s="9"/>
      <c r="H767" s="9"/>
      <c r="I767" s="9"/>
      <c r="J767" s="9"/>
      <c r="K767" s="8"/>
      <c r="L767" s="8"/>
      <c r="M767" s="16"/>
      <c r="N767" s="16"/>
      <c r="O767" s="8"/>
    </row>
    <row r="768" spans="1:15">
      <c r="A768" s="8"/>
      <c r="F768" s="9"/>
      <c r="G768" s="9"/>
      <c r="H768" s="9"/>
      <c r="I768" s="9"/>
      <c r="J768" s="9"/>
      <c r="K768" s="8"/>
      <c r="L768" s="8"/>
      <c r="M768" s="16"/>
      <c r="N768" s="16"/>
      <c r="O768" s="8"/>
    </row>
    <row r="769" spans="1:15">
      <c r="A769" s="8"/>
      <c r="F769" s="9"/>
      <c r="G769" s="9"/>
      <c r="H769" s="9"/>
      <c r="I769" s="9"/>
      <c r="J769" s="9"/>
      <c r="K769" s="8"/>
      <c r="L769" s="8"/>
      <c r="M769" s="16"/>
      <c r="N769" s="16"/>
      <c r="O769" s="8"/>
    </row>
    <row r="770" spans="1:15">
      <c r="A770" s="8"/>
      <c r="F770" s="9"/>
      <c r="G770" s="9"/>
      <c r="H770" s="9"/>
      <c r="I770" s="9"/>
      <c r="J770" s="9"/>
      <c r="K770" s="8"/>
      <c r="L770" s="8"/>
      <c r="M770" s="16"/>
      <c r="N770" s="16"/>
      <c r="O770" s="8"/>
    </row>
    <row r="771" spans="1:15">
      <c r="A771" s="8"/>
      <c r="F771" s="9"/>
      <c r="G771" s="9"/>
      <c r="H771" s="9"/>
      <c r="I771" s="9"/>
      <c r="J771" s="9"/>
      <c r="K771" s="8"/>
      <c r="L771" s="8"/>
      <c r="M771" s="16"/>
      <c r="N771" s="16"/>
      <c r="O771" s="8"/>
    </row>
    <row r="772" spans="1:15">
      <c r="A772" s="8"/>
      <c r="F772" s="9"/>
      <c r="G772" s="9"/>
      <c r="H772" s="9"/>
      <c r="I772" s="9"/>
      <c r="J772" s="9"/>
      <c r="K772" s="8"/>
      <c r="L772" s="8"/>
      <c r="M772" s="16"/>
      <c r="N772" s="16"/>
      <c r="O772" s="8"/>
    </row>
    <row r="773" spans="1:15">
      <c r="A773" s="8"/>
      <c r="F773" s="9"/>
      <c r="G773" s="9"/>
      <c r="H773" s="9"/>
      <c r="I773" s="9"/>
      <c r="J773" s="9"/>
      <c r="K773" s="8"/>
      <c r="L773" s="8"/>
      <c r="M773" s="16"/>
      <c r="N773" s="16"/>
      <c r="O773" s="8"/>
    </row>
    <row r="774" spans="1:15">
      <c r="A774" s="8"/>
      <c r="F774" s="9"/>
      <c r="G774" s="9"/>
      <c r="H774" s="9"/>
      <c r="I774" s="9"/>
      <c r="J774" s="9"/>
      <c r="K774" s="8"/>
      <c r="L774" s="8"/>
      <c r="M774" s="16"/>
      <c r="N774" s="16"/>
      <c r="O774" s="8"/>
    </row>
    <row r="775" spans="1:15">
      <c r="A775" s="8"/>
      <c r="F775" s="9"/>
      <c r="G775" s="9"/>
      <c r="H775" s="9"/>
      <c r="I775" s="9"/>
      <c r="J775" s="9"/>
      <c r="K775" s="8"/>
      <c r="L775" s="8"/>
      <c r="M775" s="16"/>
      <c r="N775" s="16"/>
      <c r="O775" s="8"/>
    </row>
    <row r="776" spans="1:15">
      <c r="A776" s="8"/>
      <c r="F776" s="9"/>
      <c r="G776" s="9"/>
      <c r="H776" s="9"/>
      <c r="I776" s="9"/>
      <c r="J776" s="9"/>
      <c r="K776" s="8"/>
      <c r="L776" s="8"/>
      <c r="M776" s="16"/>
      <c r="N776" s="16"/>
      <c r="O776" s="8"/>
    </row>
    <row r="777" spans="1:15">
      <c r="A777" s="8"/>
      <c r="F777" s="9"/>
      <c r="G777" s="9"/>
      <c r="H777" s="9"/>
      <c r="I777" s="9"/>
      <c r="J777" s="9"/>
      <c r="K777" s="8"/>
      <c r="L777" s="8"/>
      <c r="M777" s="16"/>
      <c r="N777" s="16"/>
      <c r="O777" s="8"/>
    </row>
    <row r="778" spans="1:15">
      <c r="A778" s="8"/>
      <c r="F778" s="9"/>
      <c r="G778" s="9"/>
      <c r="H778" s="9"/>
      <c r="I778" s="9"/>
      <c r="J778" s="9"/>
      <c r="K778" s="8"/>
      <c r="L778" s="8"/>
      <c r="M778" s="16"/>
      <c r="N778" s="16"/>
      <c r="O778" s="8"/>
    </row>
    <row r="779" spans="1:15">
      <c r="A779" s="8"/>
      <c r="F779" s="9"/>
      <c r="G779" s="9"/>
      <c r="H779" s="9"/>
      <c r="I779" s="9"/>
      <c r="J779" s="9"/>
      <c r="K779" s="8"/>
      <c r="L779" s="8"/>
      <c r="M779" s="16"/>
      <c r="N779" s="16"/>
      <c r="O779" s="8"/>
    </row>
    <row r="780" spans="1:15">
      <c r="A780" s="8"/>
      <c r="F780" s="9"/>
      <c r="G780" s="9"/>
      <c r="H780" s="9"/>
      <c r="I780" s="9"/>
      <c r="J780" s="9"/>
      <c r="K780" s="8"/>
      <c r="L780" s="8"/>
      <c r="M780" s="16"/>
      <c r="N780" s="16"/>
      <c r="O780" s="8"/>
    </row>
    <row r="781" spans="1:15">
      <c r="A781" s="8"/>
      <c r="F781" s="9"/>
      <c r="G781" s="9"/>
      <c r="H781" s="9"/>
      <c r="I781" s="9"/>
      <c r="J781" s="9"/>
      <c r="K781" s="8"/>
      <c r="L781" s="8"/>
      <c r="M781" s="16"/>
      <c r="N781" s="16"/>
      <c r="O781" s="8"/>
    </row>
    <row r="782" spans="1:15">
      <c r="A782" s="8"/>
      <c r="F782" s="9"/>
      <c r="G782" s="9"/>
      <c r="H782" s="9"/>
      <c r="I782" s="9"/>
      <c r="J782" s="9"/>
      <c r="K782" s="8"/>
      <c r="L782" s="8"/>
      <c r="M782" s="16"/>
      <c r="N782" s="16"/>
      <c r="O782" s="8"/>
    </row>
    <row r="783" spans="1:15">
      <c r="A783" s="8"/>
      <c r="F783" s="9"/>
      <c r="G783" s="9"/>
      <c r="H783" s="9"/>
      <c r="I783" s="9"/>
      <c r="J783" s="9"/>
      <c r="K783" s="8"/>
      <c r="L783" s="8"/>
      <c r="M783" s="16"/>
      <c r="N783" s="16"/>
      <c r="O783" s="8"/>
    </row>
    <row r="784" spans="1:15">
      <c r="A784" s="8"/>
      <c r="F784" s="9"/>
      <c r="G784" s="9"/>
      <c r="H784" s="9"/>
      <c r="I784" s="9"/>
      <c r="J784" s="9"/>
      <c r="K784" s="8"/>
      <c r="L784" s="8"/>
      <c r="M784" s="16"/>
      <c r="N784" s="16"/>
      <c r="O784" s="8"/>
    </row>
    <row r="785" spans="1:15">
      <c r="A785" s="8"/>
      <c r="F785" s="9"/>
      <c r="G785" s="9"/>
      <c r="H785" s="9"/>
      <c r="I785" s="9"/>
      <c r="J785" s="9"/>
      <c r="K785" s="8"/>
      <c r="L785" s="8"/>
      <c r="M785" s="16"/>
      <c r="N785" s="16"/>
      <c r="O785" s="8"/>
    </row>
    <row r="786" spans="1:15">
      <c r="A786" s="8"/>
      <c r="F786" s="9"/>
      <c r="G786" s="9"/>
      <c r="H786" s="9"/>
      <c r="I786" s="9"/>
      <c r="J786" s="9"/>
      <c r="K786" s="8"/>
      <c r="L786" s="8"/>
      <c r="M786" s="16"/>
      <c r="N786" s="16"/>
      <c r="O786" s="8"/>
    </row>
    <row r="787" spans="1:15">
      <c r="A787" s="8"/>
      <c r="F787" s="9"/>
      <c r="G787" s="9"/>
      <c r="H787" s="9"/>
      <c r="I787" s="9"/>
      <c r="J787" s="9"/>
      <c r="K787" s="8"/>
      <c r="L787" s="8"/>
      <c r="M787" s="16"/>
      <c r="N787" s="16"/>
      <c r="O787" s="8"/>
    </row>
    <row r="788" spans="1:15">
      <c r="A788" s="8"/>
      <c r="F788" s="9"/>
      <c r="G788" s="9"/>
      <c r="H788" s="9"/>
      <c r="I788" s="9"/>
      <c r="J788" s="9"/>
      <c r="K788" s="8"/>
      <c r="L788" s="8"/>
      <c r="M788" s="16"/>
      <c r="N788" s="16"/>
      <c r="O788" s="8"/>
    </row>
    <row r="789" spans="1:15">
      <c r="A789" s="8"/>
      <c r="F789" s="9"/>
      <c r="G789" s="9"/>
      <c r="H789" s="9"/>
      <c r="I789" s="9"/>
      <c r="J789" s="9"/>
      <c r="K789" s="8"/>
      <c r="L789" s="8"/>
      <c r="M789" s="16"/>
      <c r="N789" s="16"/>
      <c r="O789" s="8"/>
    </row>
    <row r="790" spans="1:15">
      <c r="A790" s="8"/>
      <c r="F790" s="9"/>
      <c r="G790" s="9"/>
      <c r="H790" s="9"/>
      <c r="I790" s="9"/>
      <c r="J790" s="9"/>
      <c r="K790" s="8"/>
      <c r="L790" s="8"/>
      <c r="M790" s="16"/>
      <c r="N790" s="16"/>
      <c r="O790" s="8"/>
    </row>
    <row r="791" spans="1:15">
      <c r="A791" s="8"/>
      <c r="F791" s="9"/>
      <c r="G791" s="9"/>
      <c r="H791" s="9"/>
      <c r="I791" s="9"/>
      <c r="J791" s="9"/>
      <c r="K791" s="8"/>
      <c r="L791" s="8"/>
      <c r="M791" s="16"/>
      <c r="N791" s="16"/>
      <c r="O791" s="8"/>
    </row>
    <row r="792" spans="1:15">
      <c r="A792" s="8"/>
      <c r="F792" s="9"/>
      <c r="G792" s="9"/>
      <c r="H792" s="9"/>
      <c r="I792" s="9"/>
      <c r="J792" s="9"/>
      <c r="K792" s="8"/>
      <c r="L792" s="8"/>
      <c r="M792" s="16"/>
      <c r="N792" s="16"/>
      <c r="O792" s="8"/>
    </row>
    <row r="793" spans="1:15">
      <c r="A793" s="8"/>
      <c r="F793" s="9"/>
      <c r="G793" s="9"/>
      <c r="H793" s="9"/>
      <c r="I793" s="9"/>
      <c r="J793" s="9"/>
      <c r="K793" s="8"/>
      <c r="L793" s="8"/>
      <c r="M793" s="16"/>
      <c r="N793" s="16"/>
      <c r="O793" s="8"/>
    </row>
    <row r="794" spans="1:15">
      <c r="A794" s="8"/>
      <c r="F794" s="9"/>
      <c r="G794" s="9"/>
      <c r="H794" s="9"/>
      <c r="I794" s="9"/>
      <c r="J794" s="9"/>
      <c r="K794" s="8"/>
      <c r="L794" s="8"/>
      <c r="M794" s="16"/>
      <c r="N794" s="16"/>
      <c r="O794" s="8"/>
    </row>
    <row r="795" spans="1:15">
      <c r="A795" s="8"/>
      <c r="F795" s="9"/>
      <c r="G795" s="9"/>
      <c r="H795" s="9"/>
      <c r="I795" s="9"/>
      <c r="J795" s="9"/>
      <c r="K795" s="8"/>
      <c r="L795" s="8"/>
      <c r="M795" s="16"/>
      <c r="N795" s="16"/>
      <c r="O795" s="8"/>
    </row>
    <row r="796" spans="1:15">
      <c r="A796" s="8"/>
      <c r="F796" s="9"/>
      <c r="G796" s="9"/>
      <c r="H796" s="9"/>
      <c r="I796" s="9"/>
      <c r="J796" s="9"/>
      <c r="K796" s="8"/>
      <c r="L796" s="8"/>
      <c r="M796" s="16"/>
      <c r="N796" s="16"/>
      <c r="O796" s="8"/>
    </row>
    <row r="797" spans="1:15">
      <c r="A797" s="8"/>
      <c r="F797" s="9"/>
      <c r="G797" s="9"/>
      <c r="H797" s="9"/>
      <c r="I797" s="9"/>
      <c r="J797" s="9"/>
      <c r="K797" s="8"/>
      <c r="L797" s="8"/>
      <c r="M797" s="16"/>
      <c r="N797" s="16"/>
      <c r="O797" s="8"/>
    </row>
    <row r="798" spans="1:15">
      <c r="A798" s="8"/>
      <c r="F798" s="9"/>
      <c r="G798" s="9"/>
      <c r="H798" s="9"/>
      <c r="I798" s="9"/>
      <c r="J798" s="9"/>
      <c r="K798" s="8"/>
      <c r="L798" s="8"/>
      <c r="M798" s="16"/>
      <c r="N798" s="16"/>
      <c r="O798" s="8"/>
    </row>
    <row r="799" spans="1:15">
      <c r="A799" s="8"/>
      <c r="F799" s="9"/>
      <c r="G799" s="9"/>
      <c r="H799" s="9"/>
      <c r="I799" s="9"/>
      <c r="J799" s="9"/>
      <c r="K799" s="8"/>
      <c r="L799" s="8"/>
      <c r="M799" s="16"/>
      <c r="N799" s="16"/>
      <c r="O799" s="8"/>
    </row>
    <row r="800" spans="1:15">
      <c r="A800" s="8"/>
      <c r="F800" s="9"/>
      <c r="G800" s="9"/>
      <c r="H800" s="9"/>
      <c r="I800" s="9"/>
      <c r="J800" s="9"/>
      <c r="K800" s="8"/>
      <c r="L800" s="8"/>
      <c r="M800" s="16"/>
      <c r="N800" s="16"/>
      <c r="O800" s="8"/>
    </row>
    <row r="801" spans="1:15">
      <c r="A801" s="8"/>
      <c r="F801" s="9"/>
      <c r="G801" s="9"/>
      <c r="H801" s="9"/>
      <c r="I801" s="9"/>
      <c r="J801" s="9"/>
      <c r="K801" s="8"/>
      <c r="L801" s="8"/>
      <c r="M801" s="16"/>
      <c r="N801" s="16"/>
      <c r="O801" s="8"/>
    </row>
    <row r="802" spans="1:15">
      <c r="A802" s="8"/>
      <c r="F802" s="9"/>
      <c r="G802" s="9"/>
      <c r="H802" s="9"/>
      <c r="I802" s="9"/>
      <c r="J802" s="9"/>
      <c r="K802" s="8"/>
      <c r="L802" s="8"/>
      <c r="M802" s="16"/>
      <c r="N802" s="16"/>
      <c r="O802" s="8"/>
    </row>
    <row r="803" spans="1:15">
      <c r="A803" s="8"/>
      <c r="F803" s="9"/>
      <c r="G803" s="9"/>
      <c r="H803" s="9"/>
      <c r="I803" s="9"/>
      <c r="J803" s="9"/>
      <c r="K803" s="8"/>
      <c r="L803" s="8"/>
      <c r="M803" s="16"/>
      <c r="N803" s="16"/>
      <c r="O803" s="8"/>
    </row>
    <row r="804" spans="1:15">
      <c r="A804" s="8"/>
      <c r="F804" s="9"/>
      <c r="G804" s="9"/>
      <c r="H804" s="9"/>
      <c r="I804" s="9"/>
      <c r="J804" s="9"/>
      <c r="K804" s="8"/>
      <c r="L804" s="8"/>
      <c r="M804" s="16"/>
      <c r="N804" s="16"/>
      <c r="O804" s="8"/>
    </row>
    <row r="805" spans="1:15">
      <c r="A805" s="8"/>
      <c r="F805" s="9"/>
      <c r="G805" s="9"/>
      <c r="H805" s="9"/>
      <c r="I805" s="9"/>
      <c r="J805" s="9"/>
      <c r="K805" s="8"/>
      <c r="L805" s="8"/>
      <c r="M805" s="16"/>
      <c r="N805" s="16"/>
      <c r="O805" s="8"/>
    </row>
    <row r="806" spans="1:15">
      <c r="A806" s="8"/>
      <c r="F806" s="9"/>
      <c r="G806" s="9"/>
      <c r="H806" s="9"/>
      <c r="I806" s="9"/>
      <c r="J806" s="9"/>
      <c r="K806" s="8"/>
      <c r="L806" s="8"/>
      <c r="M806" s="16"/>
      <c r="N806" s="16"/>
      <c r="O806" s="8"/>
    </row>
    <row r="807" spans="1:15">
      <c r="A807" s="8"/>
      <c r="F807" s="9"/>
      <c r="G807" s="9"/>
      <c r="H807" s="9"/>
      <c r="I807" s="9"/>
      <c r="J807" s="9"/>
      <c r="K807" s="8"/>
      <c r="L807" s="8"/>
      <c r="M807" s="16"/>
      <c r="N807" s="16"/>
      <c r="O807" s="8"/>
    </row>
    <row r="808" spans="1:15">
      <c r="A808" s="8"/>
      <c r="F808" s="9"/>
      <c r="G808" s="9"/>
      <c r="H808" s="9"/>
      <c r="I808" s="9"/>
      <c r="J808" s="9"/>
      <c r="K808" s="8"/>
      <c r="L808" s="8"/>
      <c r="M808" s="16"/>
      <c r="N808" s="16"/>
      <c r="O808" s="8"/>
    </row>
    <row r="809" spans="1:15">
      <c r="A809" s="8"/>
      <c r="F809" s="9"/>
      <c r="G809" s="9"/>
      <c r="H809" s="9"/>
      <c r="I809" s="9"/>
      <c r="J809" s="9"/>
      <c r="K809" s="8"/>
      <c r="L809" s="8"/>
      <c r="M809" s="16"/>
      <c r="N809" s="16"/>
      <c r="O809" s="8"/>
    </row>
    <row r="810" spans="1:15">
      <c r="A810" s="8"/>
      <c r="F810" s="9"/>
      <c r="G810" s="9"/>
      <c r="H810" s="9"/>
      <c r="I810" s="9"/>
      <c r="J810" s="9"/>
      <c r="K810" s="8"/>
      <c r="L810" s="8"/>
      <c r="M810" s="16"/>
      <c r="N810" s="16"/>
      <c r="O810" s="8"/>
    </row>
    <row r="811" spans="1:15">
      <c r="A811" s="8"/>
      <c r="F811" s="9"/>
      <c r="G811" s="9"/>
      <c r="H811" s="9"/>
      <c r="I811" s="9"/>
      <c r="J811" s="9"/>
      <c r="K811" s="8"/>
      <c r="L811" s="8"/>
      <c r="M811" s="16"/>
      <c r="N811" s="16"/>
      <c r="O811" s="8"/>
    </row>
    <row r="812" spans="1:15">
      <c r="A812" s="8"/>
      <c r="F812" s="9"/>
      <c r="G812" s="9"/>
      <c r="H812" s="9"/>
      <c r="I812" s="9"/>
      <c r="J812" s="9"/>
      <c r="K812" s="8"/>
      <c r="L812" s="8"/>
      <c r="M812" s="16"/>
      <c r="N812" s="16"/>
      <c r="O812" s="8"/>
    </row>
    <row r="813" spans="1:15">
      <c r="A813" s="8"/>
      <c r="F813" s="9"/>
      <c r="G813" s="9"/>
      <c r="H813" s="9"/>
      <c r="I813" s="9"/>
      <c r="J813" s="9"/>
      <c r="K813" s="8"/>
      <c r="L813" s="8"/>
      <c r="M813" s="16"/>
      <c r="N813" s="16"/>
      <c r="O813" s="8"/>
    </row>
    <row r="814" spans="1:15">
      <c r="A814" s="8"/>
      <c r="F814" s="9"/>
      <c r="G814" s="9"/>
      <c r="H814" s="9"/>
      <c r="I814" s="9"/>
      <c r="J814" s="9"/>
      <c r="K814" s="8"/>
      <c r="L814" s="8"/>
      <c r="M814" s="16"/>
      <c r="N814" s="16"/>
      <c r="O814" s="8"/>
    </row>
    <row r="815" spans="1:15">
      <c r="A815" s="8"/>
      <c r="F815" s="9"/>
      <c r="G815" s="9"/>
      <c r="H815" s="9"/>
      <c r="I815" s="9"/>
      <c r="J815" s="9"/>
      <c r="K815" s="8"/>
      <c r="L815" s="8"/>
      <c r="M815" s="16"/>
      <c r="N815" s="16"/>
      <c r="O815" s="8"/>
    </row>
    <row r="816" spans="1:15">
      <c r="A816" s="8"/>
      <c r="F816" s="9"/>
      <c r="G816" s="9"/>
      <c r="H816" s="9"/>
      <c r="I816" s="9"/>
      <c r="J816" s="9"/>
      <c r="K816" s="8"/>
      <c r="L816" s="8"/>
      <c r="M816" s="16"/>
      <c r="N816" s="16"/>
      <c r="O816" s="8"/>
    </row>
    <row r="817" spans="1:15">
      <c r="A817" s="8"/>
      <c r="F817" s="9"/>
      <c r="G817" s="9"/>
      <c r="H817" s="9"/>
      <c r="I817" s="9"/>
      <c r="J817" s="9"/>
      <c r="K817" s="8"/>
      <c r="L817" s="8"/>
      <c r="M817" s="16"/>
      <c r="N817" s="16"/>
      <c r="O817" s="8"/>
    </row>
    <row r="818" spans="1:15">
      <c r="A818" s="8"/>
      <c r="F818" s="9"/>
      <c r="G818" s="9"/>
      <c r="H818" s="9"/>
      <c r="I818" s="9"/>
      <c r="J818" s="9"/>
      <c r="K818" s="8"/>
      <c r="L818" s="8"/>
      <c r="M818" s="16"/>
      <c r="N818" s="16"/>
      <c r="O818" s="8"/>
    </row>
    <row r="819" spans="1:15">
      <c r="A819" s="8"/>
      <c r="F819" s="9"/>
      <c r="G819" s="9"/>
      <c r="H819" s="9"/>
      <c r="I819" s="9"/>
      <c r="J819" s="9"/>
      <c r="K819" s="8"/>
      <c r="L819" s="8"/>
      <c r="M819" s="16"/>
      <c r="N819" s="16"/>
      <c r="O819" s="8"/>
    </row>
    <row r="820" spans="1:15">
      <c r="A820" s="8"/>
      <c r="F820" s="9"/>
      <c r="G820" s="9"/>
      <c r="H820" s="9"/>
      <c r="I820" s="9"/>
      <c r="J820" s="9"/>
      <c r="K820" s="8"/>
      <c r="L820" s="8"/>
      <c r="M820" s="16"/>
      <c r="N820" s="16"/>
      <c r="O820" s="8"/>
    </row>
    <row r="821" spans="1:15">
      <c r="A821" s="8"/>
      <c r="F821" s="9"/>
      <c r="G821" s="9"/>
      <c r="H821" s="9"/>
      <c r="I821" s="9"/>
      <c r="J821" s="9"/>
      <c r="K821" s="8"/>
      <c r="L821" s="8"/>
      <c r="M821" s="16"/>
      <c r="N821" s="16"/>
      <c r="O821" s="8"/>
    </row>
    <row r="822" spans="1:15">
      <c r="A822" s="8"/>
      <c r="F822" s="9"/>
      <c r="G822" s="9"/>
      <c r="H822" s="9"/>
      <c r="I822" s="9"/>
      <c r="J822" s="9"/>
      <c r="K822" s="8"/>
      <c r="L822" s="8"/>
      <c r="M822" s="16"/>
      <c r="N822" s="16"/>
      <c r="O822" s="8"/>
    </row>
    <row r="823" spans="1:15">
      <c r="A823" s="8"/>
      <c r="F823" s="9"/>
      <c r="G823" s="9"/>
      <c r="H823" s="9"/>
      <c r="I823" s="9"/>
      <c r="J823" s="9"/>
      <c r="K823" s="8"/>
      <c r="L823" s="8"/>
      <c r="M823" s="16"/>
      <c r="N823" s="16"/>
      <c r="O823" s="8"/>
    </row>
    <row r="824" spans="1:15">
      <c r="A824" s="8"/>
      <c r="F824" s="9"/>
      <c r="G824" s="9"/>
      <c r="H824" s="9"/>
      <c r="I824" s="9"/>
      <c r="J824" s="9"/>
      <c r="K824" s="8"/>
      <c r="L824" s="8"/>
      <c r="M824" s="16"/>
      <c r="N824" s="16"/>
      <c r="O824" s="8"/>
    </row>
    <row r="825" spans="1:15">
      <c r="A825" s="8"/>
      <c r="F825" s="9"/>
      <c r="G825" s="9"/>
      <c r="H825" s="9"/>
      <c r="I825" s="9"/>
      <c r="J825" s="9"/>
      <c r="K825" s="8"/>
      <c r="L825" s="8"/>
      <c r="M825" s="16"/>
      <c r="N825" s="16"/>
      <c r="O825" s="8"/>
    </row>
    <row r="826" spans="1:15">
      <c r="A826" s="8"/>
      <c r="F826" s="9"/>
      <c r="G826" s="9"/>
      <c r="H826" s="9"/>
      <c r="I826" s="9"/>
      <c r="J826" s="9"/>
      <c r="K826" s="8"/>
      <c r="L826" s="8"/>
      <c r="M826" s="16"/>
      <c r="N826" s="16"/>
      <c r="O826" s="8"/>
    </row>
    <row r="827" spans="1:15">
      <c r="A827" s="8"/>
      <c r="F827" s="9"/>
      <c r="G827" s="9"/>
      <c r="H827" s="9"/>
      <c r="I827" s="9"/>
      <c r="J827" s="9"/>
      <c r="K827" s="8"/>
      <c r="L827" s="8"/>
      <c r="M827" s="16"/>
      <c r="N827" s="16"/>
      <c r="O827" s="8"/>
    </row>
    <row r="828" spans="1:15">
      <c r="A828" s="8"/>
      <c r="F828" s="9"/>
      <c r="G828" s="9"/>
      <c r="H828" s="9"/>
      <c r="I828" s="9"/>
      <c r="J828" s="9"/>
      <c r="K828" s="8"/>
      <c r="L828" s="8"/>
      <c r="M828" s="16"/>
      <c r="N828" s="16"/>
      <c r="O828" s="8"/>
    </row>
    <row r="829" spans="1:15">
      <c r="A829" s="8"/>
      <c r="F829" s="9"/>
      <c r="G829" s="9"/>
      <c r="H829" s="9"/>
      <c r="I829" s="9"/>
      <c r="J829" s="9"/>
      <c r="K829" s="8"/>
      <c r="L829" s="8"/>
      <c r="M829" s="16"/>
      <c r="N829" s="16"/>
      <c r="O829" s="8"/>
    </row>
    <row r="830" spans="1:15">
      <c r="A830" s="8"/>
      <c r="F830" s="9"/>
      <c r="G830" s="9"/>
      <c r="H830" s="9"/>
      <c r="I830" s="9"/>
      <c r="J830" s="9"/>
      <c r="K830" s="8"/>
      <c r="L830" s="8"/>
      <c r="M830" s="16"/>
      <c r="N830" s="16"/>
      <c r="O830" s="8"/>
    </row>
    <row r="831" spans="1:15">
      <c r="A831" s="8"/>
      <c r="F831" s="9"/>
      <c r="G831" s="9"/>
      <c r="H831" s="9"/>
      <c r="I831" s="9"/>
      <c r="J831" s="9"/>
      <c r="K831" s="8"/>
      <c r="L831" s="8"/>
      <c r="M831" s="16"/>
      <c r="N831" s="16"/>
      <c r="O831" s="8"/>
    </row>
    <row r="832" spans="1:15">
      <c r="A832" s="8"/>
      <c r="F832" s="9"/>
      <c r="G832" s="9"/>
      <c r="H832" s="9"/>
      <c r="I832" s="9"/>
      <c r="J832" s="9"/>
      <c r="K832" s="8"/>
      <c r="L832" s="8"/>
      <c r="M832" s="16"/>
      <c r="N832" s="16"/>
      <c r="O832" s="8"/>
    </row>
    <row r="833" spans="1:15">
      <c r="A833" s="8"/>
      <c r="F833" s="9"/>
      <c r="G833" s="9"/>
      <c r="H833" s="9"/>
      <c r="I833" s="9"/>
      <c r="J833" s="9"/>
      <c r="K833" s="8"/>
      <c r="L833" s="8"/>
      <c r="M833" s="16"/>
      <c r="N833" s="16"/>
      <c r="O833" s="8"/>
    </row>
    <row r="834" spans="1:15">
      <c r="A834" s="8"/>
      <c r="F834" s="9"/>
      <c r="G834" s="9"/>
      <c r="H834" s="9"/>
      <c r="I834" s="9"/>
      <c r="J834" s="9"/>
      <c r="K834" s="8"/>
      <c r="L834" s="8"/>
      <c r="M834" s="16"/>
      <c r="N834" s="16"/>
      <c r="O834" s="8"/>
    </row>
    <row r="835" spans="1:15">
      <c r="A835" s="8"/>
      <c r="F835" s="9"/>
      <c r="G835" s="9"/>
      <c r="H835" s="9"/>
      <c r="I835" s="9"/>
      <c r="J835" s="9"/>
      <c r="K835" s="8"/>
      <c r="L835" s="8"/>
      <c r="M835" s="16"/>
      <c r="N835" s="16"/>
      <c r="O835" s="8"/>
    </row>
    <row r="836" spans="1:15">
      <c r="A836" s="8"/>
      <c r="F836" s="9"/>
      <c r="G836" s="9"/>
      <c r="H836" s="9"/>
      <c r="I836" s="9"/>
      <c r="J836" s="9"/>
      <c r="K836" s="8"/>
      <c r="L836" s="8"/>
      <c r="M836" s="16"/>
      <c r="N836" s="16"/>
      <c r="O836" s="8"/>
    </row>
    <row r="837" spans="1:15">
      <c r="A837" s="8"/>
      <c r="F837" s="9"/>
      <c r="G837" s="9"/>
      <c r="H837" s="9"/>
      <c r="I837" s="9"/>
      <c r="J837" s="9"/>
      <c r="K837" s="8"/>
      <c r="L837" s="8"/>
      <c r="M837" s="16"/>
      <c r="N837" s="16"/>
      <c r="O837" s="8"/>
    </row>
    <row r="838" spans="1:15">
      <c r="A838" s="8"/>
      <c r="F838" s="9"/>
      <c r="G838" s="9"/>
      <c r="H838" s="9"/>
      <c r="I838" s="9"/>
      <c r="J838" s="9"/>
      <c r="K838" s="8"/>
      <c r="L838" s="8"/>
      <c r="M838" s="16"/>
      <c r="N838" s="16"/>
      <c r="O838" s="8"/>
    </row>
    <row r="839" spans="1:15">
      <c r="A839" s="8"/>
      <c r="F839" s="9"/>
      <c r="G839" s="9"/>
      <c r="H839" s="9"/>
      <c r="I839" s="9"/>
      <c r="J839" s="9"/>
      <c r="K839" s="8"/>
      <c r="L839" s="8"/>
      <c r="M839" s="16"/>
      <c r="N839" s="16"/>
      <c r="O839" s="8"/>
    </row>
    <row r="840" spans="1:15">
      <c r="A840" s="8"/>
      <c r="F840" s="9"/>
      <c r="G840" s="9"/>
      <c r="H840" s="9"/>
      <c r="I840" s="9"/>
      <c r="J840" s="9"/>
      <c r="K840" s="8"/>
      <c r="L840" s="8"/>
      <c r="M840" s="16"/>
      <c r="N840" s="16"/>
      <c r="O840" s="8"/>
    </row>
    <row r="841" spans="1:15">
      <c r="A841" s="8"/>
      <c r="F841" s="9"/>
      <c r="G841" s="9"/>
      <c r="H841" s="9"/>
      <c r="I841" s="9"/>
      <c r="J841" s="9"/>
      <c r="K841" s="8"/>
      <c r="L841" s="8"/>
      <c r="M841" s="16"/>
      <c r="N841" s="16"/>
      <c r="O841" s="8"/>
    </row>
    <row r="842" spans="1:15">
      <c r="A842" s="8"/>
      <c r="F842" s="9"/>
      <c r="G842" s="9"/>
      <c r="H842" s="9"/>
      <c r="I842" s="9"/>
      <c r="J842" s="9"/>
      <c r="K842" s="8"/>
      <c r="L842" s="8"/>
      <c r="M842" s="16"/>
      <c r="N842" s="16"/>
      <c r="O842" s="8"/>
    </row>
    <row r="843" spans="1:15">
      <c r="A843" s="8"/>
      <c r="F843" s="9"/>
      <c r="G843" s="9"/>
      <c r="H843" s="9"/>
      <c r="I843" s="9"/>
      <c r="J843" s="9"/>
      <c r="K843" s="8"/>
      <c r="L843" s="8"/>
      <c r="M843" s="16"/>
      <c r="N843" s="16"/>
      <c r="O843" s="8"/>
    </row>
    <row r="844" spans="1:15">
      <c r="A844" s="8"/>
      <c r="F844" s="9"/>
      <c r="G844" s="9"/>
      <c r="H844" s="9"/>
      <c r="I844" s="9"/>
      <c r="J844" s="9"/>
      <c r="K844" s="8"/>
      <c r="L844" s="8"/>
      <c r="M844" s="16"/>
      <c r="N844" s="16"/>
      <c r="O844" s="8"/>
    </row>
    <row r="845" spans="1:15">
      <c r="A845" s="8"/>
      <c r="F845" s="9"/>
      <c r="G845" s="9"/>
      <c r="H845" s="9"/>
      <c r="I845" s="9"/>
      <c r="J845" s="9"/>
      <c r="K845" s="8"/>
      <c r="L845" s="8"/>
      <c r="M845" s="16"/>
      <c r="N845" s="16"/>
      <c r="O845" s="8"/>
    </row>
    <row r="846" spans="1:15">
      <c r="A846" s="8"/>
      <c r="F846" s="9"/>
      <c r="G846" s="9"/>
      <c r="H846" s="9"/>
      <c r="I846" s="9"/>
      <c r="J846" s="9"/>
      <c r="K846" s="8"/>
      <c r="L846" s="8"/>
      <c r="M846" s="16"/>
      <c r="N846" s="16"/>
      <c r="O846" s="8"/>
    </row>
    <row r="847" spans="1:15">
      <c r="A847" s="8"/>
      <c r="F847" s="9"/>
      <c r="G847" s="9"/>
      <c r="H847" s="9"/>
      <c r="I847" s="9"/>
      <c r="J847" s="9"/>
      <c r="K847" s="8"/>
      <c r="L847" s="8"/>
      <c r="M847" s="16"/>
      <c r="N847" s="16"/>
      <c r="O847" s="8"/>
    </row>
    <row r="848" spans="1:15">
      <c r="A848" s="8"/>
      <c r="F848" s="9"/>
      <c r="G848" s="9"/>
      <c r="H848" s="9"/>
      <c r="I848" s="9"/>
      <c r="J848" s="9"/>
      <c r="K848" s="8"/>
      <c r="L848" s="8"/>
      <c r="M848" s="16"/>
      <c r="N848" s="16"/>
      <c r="O848" s="8"/>
    </row>
    <row r="849" spans="1:15">
      <c r="A849" s="8"/>
      <c r="F849" s="9"/>
      <c r="G849" s="9"/>
      <c r="H849" s="9"/>
      <c r="I849" s="9"/>
      <c r="J849" s="9"/>
      <c r="K849" s="8"/>
      <c r="L849" s="8"/>
      <c r="M849" s="16"/>
      <c r="N849" s="16"/>
      <c r="O849" s="8"/>
    </row>
    <row r="850" spans="1:15">
      <c r="A850" s="8"/>
      <c r="F850" s="9"/>
      <c r="G850" s="9"/>
      <c r="H850" s="9"/>
      <c r="I850" s="9"/>
      <c r="J850" s="9"/>
      <c r="K850" s="8"/>
      <c r="L850" s="8"/>
      <c r="M850" s="16"/>
      <c r="N850" s="16"/>
      <c r="O850" s="8"/>
    </row>
    <row r="851" spans="1:15">
      <c r="A851" s="8"/>
      <c r="F851" s="9"/>
      <c r="G851" s="9"/>
      <c r="H851" s="9"/>
      <c r="I851" s="9"/>
      <c r="J851" s="9"/>
      <c r="K851" s="8"/>
      <c r="L851" s="8"/>
      <c r="M851" s="16"/>
      <c r="N851" s="16"/>
      <c r="O851" s="8"/>
    </row>
    <row r="852" spans="1:15">
      <c r="A852" s="8"/>
      <c r="F852" s="9"/>
      <c r="G852" s="9"/>
      <c r="H852" s="9"/>
      <c r="I852" s="9"/>
      <c r="J852" s="9"/>
      <c r="K852" s="8"/>
      <c r="L852" s="8"/>
      <c r="M852" s="16"/>
      <c r="N852" s="16"/>
      <c r="O852" s="8"/>
    </row>
    <row r="853" spans="1:15">
      <c r="A853" s="8"/>
      <c r="F853" s="9"/>
      <c r="G853" s="9"/>
      <c r="H853" s="9"/>
      <c r="I853" s="9"/>
      <c r="J853" s="9"/>
      <c r="K853" s="8"/>
      <c r="L853" s="8"/>
      <c r="M853" s="16"/>
      <c r="N853" s="16"/>
      <c r="O853" s="8"/>
    </row>
    <row r="854" spans="1:15">
      <c r="A854" s="8"/>
      <c r="F854" s="9"/>
      <c r="G854" s="9"/>
      <c r="H854" s="9"/>
      <c r="I854" s="9"/>
      <c r="J854" s="9"/>
      <c r="K854" s="8"/>
      <c r="L854" s="8"/>
      <c r="M854" s="16"/>
      <c r="N854" s="16"/>
      <c r="O854" s="8"/>
    </row>
    <row r="855" spans="1:15">
      <c r="A855" s="8"/>
      <c r="F855" s="9"/>
      <c r="G855" s="9"/>
      <c r="H855" s="9"/>
      <c r="I855" s="9"/>
      <c r="J855" s="9"/>
      <c r="K855" s="8"/>
      <c r="L855" s="8"/>
      <c r="M855" s="16"/>
      <c r="N855" s="16"/>
      <c r="O855" s="8"/>
    </row>
    <row r="856" spans="1:15">
      <c r="A856" s="8"/>
      <c r="F856" s="9"/>
      <c r="G856" s="9"/>
      <c r="H856" s="9"/>
      <c r="I856" s="9"/>
      <c r="J856" s="9"/>
      <c r="K856" s="8"/>
      <c r="L856" s="8"/>
      <c r="M856" s="16"/>
      <c r="N856" s="16"/>
      <c r="O856" s="8"/>
    </row>
    <row r="857" spans="1:15">
      <c r="A857" s="8"/>
      <c r="F857" s="9"/>
      <c r="G857" s="9"/>
      <c r="H857" s="9"/>
      <c r="I857" s="9"/>
      <c r="J857" s="9"/>
      <c r="K857" s="8"/>
      <c r="L857" s="8"/>
      <c r="M857" s="16"/>
      <c r="N857" s="16"/>
      <c r="O857" s="8"/>
    </row>
    <row r="858" spans="1:15">
      <c r="A858" s="8"/>
      <c r="F858" s="9"/>
      <c r="G858" s="9"/>
      <c r="H858" s="9"/>
      <c r="I858" s="9"/>
      <c r="J858" s="9"/>
      <c r="K858" s="8"/>
      <c r="L858" s="8"/>
      <c r="M858" s="16"/>
      <c r="N858" s="16"/>
      <c r="O858" s="8"/>
    </row>
    <row r="859" spans="1:15">
      <c r="A859" s="8"/>
      <c r="F859" s="9"/>
      <c r="G859" s="9"/>
      <c r="H859" s="9"/>
      <c r="I859" s="9"/>
      <c r="J859" s="9"/>
      <c r="K859" s="8"/>
      <c r="L859" s="8"/>
      <c r="M859" s="16"/>
      <c r="N859" s="16"/>
      <c r="O859" s="8"/>
    </row>
    <row r="860" spans="1:15">
      <c r="A860" s="8"/>
      <c r="F860" s="9"/>
      <c r="G860" s="9"/>
      <c r="H860" s="9"/>
      <c r="I860" s="9"/>
      <c r="J860" s="9"/>
      <c r="K860" s="8"/>
      <c r="L860" s="8"/>
      <c r="M860" s="16"/>
      <c r="N860" s="16"/>
      <c r="O860" s="8"/>
    </row>
    <row r="861" spans="1:15">
      <c r="A861" s="8"/>
      <c r="F861" s="9"/>
      <c r="G861" s="9"/>
      <c r="H861" s="9"/>
      <c r="I861" s="9"/>
      <c r="J861" s="9"/>
      <c r="K861" s="8"/>
      <c r="L861" s="8"/>
      <c r="M861" s="16"/>
      <c r="N861" s="16"/>
      <c r="O861" s="8"/>
    </row>
    <row r="862" spans="1:15">
      <c r="A862" s="8"/>
      <c r="F862" s="9"/>
      <c r="G862" s="9"/>
      <c r="H862" s="9"/>
      <c r="I862" s="9"/>
      <c r="J862" s="9"/>
      <c r="K862" s="8"/>
      <c r="L862" s="8"/>
      <c r="M862" s="16"/>
      <c r="N862" s="16"/>
      <c r="O862" s="8"/>
    </row>
    <row r="863" spans="1:15">
      <c r="A863" s="8"/>
      <c r="F863" s="9"/>
      <c r="G863" s="9"/>
      <c r="H863" s="9"/>
      <c r="I863" s="9"/>
      <c r="J863" s="9"/>
      <c r="K863" s="8"/>
      <c r="L863" s="8"/>
      <c r="M863" s="16"/>
      <c r="N863" s="16"/>
      <c r="O863" s="8"/>
    </row>
    <row r="864" spans="1:15">
      <c r="A864" s="8"/>
      <c r="F864" s="9"/>
      <c r="G864" s="9"/>
      <c r="H864" s="9"/>
      <c r="I864" s="9"/>
      <c r="J864" s="9"/>
      <c r="K864" s="8"/>
      <c r="L864" s="8"/>
      <c r="M864" s="16"/>
      <c r="N864" s="16"/>
      <c r="O864" s="8"/>
    </row>
    <row r="865" spans="1:15">
      <c r="A865" s="8"/>
      <c r="F865" s="9"/>
      <c r="G865" s="9"/>
      <c r="H865" s="9"/>
      <c r="I865" s="9"/>
      <c r="J865" s="9"/>
      <c r="K865" s="8"/>
      <c r="L865" s="8"/>
      <c r="M865" s="16"/>
      <c r="N865" s="16"/>
      <c r="O865" s="8"/>
    </row>
    <row r="866" spans="1:15">
      <c r="A866" s="8"/>
      <c r="F866" s="9"/>
      <c r="G866" s="9"/>
      <c r="H866" s="9"/>
      <c r="I866" s="9"/>
      <c r="J866" s="9"/>
      <c r="K866" s="8"/>
      <c r="L866" s="8"/>
      <c r="M866" s="16"/>
      <c r="N866" s="16"/>
      <c r="O866" s="8"/>
    </row>
    <row r="867" spans="1:15">
      <c r="A867" s="8"/>
      <c r="F867" s="9"/>
      <c r="G867" s="9"/>
      <c r="H867" s="9"/>
      <c r="I867" s="9"/>
      <c r="J867" s="9"/>
      <c r="K867" s="8"/>
      <c r="L867" s="8"/>
      <c r="M867" s="16"/>
      <c r="N867" s="16"/>
      <c r="O867" s="8"/>
    </row>
    <row r="868" spans="1:15">
      <c r="A868" s="8"/>
      <c r="F868" s="9"/>
      <c r="G868" s="9"/>
      <c r="H868" s="9"/>
      <c r="I868" s="9"/>
      <c r="J868" s="9"/>
      <c r="K868" s="8"/>
      <c r="L868" s="8"/>
      <c r="M868" s="16"/>
      <c r="N868" s="16"/>
      <c r="O868" s="8"/>
    </row>
    <row r="869" spans="1:15">
      <c r="A869" s="8"/>
      <c r="F869" s="9"/>
      <c r="G869" s="9"/>
      <c r="H869" s="9"/>
      <c r="I869" s="9"/>
      <c r="J869" s="9"/>
      <c r="K869" s="8"/>
      <c r="L869" s="8"/>
      <c r="M869" s="16"/>
      <c r="N869" s="16"/>
      <c r="O869" s="8"/>
    </row>
    <row r="870" spans="1:15">
      <c r="A870" s="8"/>
      <c r="F870" s="9"/>
      <c r="G870" s="9"/>
      <c r="H870" s="9"/>
      <c r="I870" s="9"/>
      <c r="J870" s="9"/>
      <c r="K870" s="8"/>
      <c r="L870" s="8"/>
      <c r="M870" s="16"/>
      <c r="N870" s="16"/>
      <c r="O870" s="8"/>
    </row>
    <row r="871" spans="1:15">
      <c r="A871" s="8"/>
      <c r="F871" s="9"/>
      <c r="G871" s="9"/>
      <c r="H871" s="9"/>
      <c r="I871" s="9"/>
      <c r="J871" s="9"/>
      <c r="K871" s="8"/>
      <c r="L871" s="8"/>
      <c r="M871" s="16"/>
      <c r="N871" s="16"/>
      <c r="O871" s="8"/>
    </row>
    <row r="872" spans="1:15">
      <c r="A872" s="8"/>
      <c r="F872" s="9"/>
      <c r="G872" s="9"/>
      <c r="H872" s="9"/>
      <c r="I872" s="9"/>
      <c r="J872" s="9"/>
      <c r="K872" s="8"/>
      <c r="L872" s="8"/>
      <c r="M872" s="16"/>
      <c r="N872" s="16"/>
      <c r="O872" s="8"/>
    </row>
    <row r="873" spans="1:15">
      <c r="A873" s="8"/>
      <c r="F873" s="9"/>
      <c r="G873" s="9"/>
      <c r="H873" s="9"/>
      <c r="I873" s="9"/>
      <c r="J873" s="9"/>
      <c r="K873" s="8"/>
      <c r="L873" s="8"/>
      <c r="M873" s="16"/>
      <c r="N873" s="16"/>
      <c r="O873" s="8"/>
    </row>
    <row r="874" spans="1:15">
      <c r="A874" s="8"/>
      <c r="F874" s="9"/>
      <c r="G874" s="9"/>
      <c r="H874" s="9"/>
      <c r="I874" s="9"/>
      <c r="J874" s="9"/>
      <c r="K874" s="8"/>
      <c r="L874" s="8"/>
      <c r="M874" s="16"/>
      <c r="N874" s="16"/>
      <c r="O874" s="8"/>
    </row>
    <row r="875" spans="1:15">
      <c r="A875" s="8"/>
      <c r="F875" s="9"/>
      <c r="G875" s="9"/>
      <c r="H875" s="9"/>
      <c r="I875" s="9"/>
      <c r="J875" s="9"/>
      <c r="K875" s="8"/>
      <c r="L875" s="8"/>
      <c r="M875" s="16"/>
      <c r="N875" s="16"/>
      <c r="O875" s="8"/>
    </row>
    <row r="876" spans="1:15">
      <c r="A876" s="8"/>
      <c r="F876" s="9"/>
      <c r="G876" s="9"/>
      <c r="H876" s="9"/>
      <c r="I876" s="9"/>
      <c r="J876" s="9"/>
      <c r="K876" s="8"/>
      <c r="L876" s="8"/>
      <c r="M876" s="16"/>
      <c r="N876" s="16"/>
      <c r="O876" s="8"/>
    </row>
    <row r="877" spans="1:15">
      <c r="A877" s="8"/>
      <c r="F877" s="9"/>
      <c r="G877" s="9"/>
      <c r="H877" s="9"/>
      <c r="I877" s="9"/>
      <c r="J877" s="9"/>
      <c r="K877" s="8"/>
      <c r="L877" s="8"/>
      <c r="M877" s="16"/>
      <c r="N877" s="16"/>
      <c r="O877" s="8"/>
    </row>
    <row r="878" spans="1:15">
      <c r="A878" s="8"/>
      <c r="F878" s="9"/>
      <c r="G878" s="9"/>
      <c r="H878" s="9"/>
      <c r="I878" s="9"/>
      <c r="J878" s="9"/>
      <c r="K878" s="8"/>
      <c r="L878" s="8"/>
      <c r="M878" s="16"/>
      <c r="N878" s="16"/>
      <c r="O878" s="8"/>
    </row>
    <row r="879" spans="1:15">
      <c r="A879" s="8"/>
      <c r="F879" s="9"/>
      <c r="G879" s="9"/>
      <c r="H879" s="9"/>
      <c r="I879" s="9"/>
      <c r="J879" s="9"/>
      <c r="K879" s="8"/>
      <c r="L879" s="8"/>
      <c r="M879" s="16"/>
      <c r="N879" s="16"/>
      <c r="O879" s="8"/>
    </row>
    <row r="880" spans="1:15">
      <c r="A880" s="8"/>
      <c r="F880" s="9"/>
      <c r="G880" s="9"/>
      <c r="H880" s="9"/>
      <c r="I880" s="9"/>
      <c r="J880" s="9"/>
      <c r="K880" s="8"/>
      <c r="L880" s="8"/>
      <c r="M880" s="16"/>
      <c r="N880" s="16"/>
      <c r="O880" s="8"/>
    </row>
    <row r="881" spans="1:15">
      <c r="A881" s="8"/>
      <c r="F881" s="9"/>
      <c r="G881" s="9"/>
      <c r="H881" s="9"/>
      <c r="I881" s="9"/>
      <c r="J881" s="9"/>
      <c r="K881" s="8"/>
      <c r="L881" s="8"/>
      <c r="M881" s="16"/>
      <c r="N881" s="16"/>
      <c r="O881" s="8"/>
    </row>
    <row r="882" spans="1:15">
      <c r="A882" s="8"/>
      <c r="F882" s="9"/>
      <c r="G882" s="9"/>
      <c r="H882" s="9"/>
      <c r="I882" s="9"/>
      <c r="J882" s="9"/>
      <c r="K882" s="8"/>
      <c r="L882" s="8"/>
      <c r="M882" s="16"/>
      <c r="N882" s="16"/>
      <c r="O882" s="8"/>
    </row>
    <row r="883" spans="1:15">
      <c r="A883" s="8"/>
      <c r="F883" s="9"/>
      <c r="G883" s="9"/>
      <c r="H883" s="9"/>
      <c r="I883" s="9"/>
      <c r="J883" s="9"/>
      <c r="K883" s="8"/>
      <c r="L883" s="8"/>
      <c r="M883" s="16"/>
      <c r="N883" s="16"/>
      <c r="O883" s="8"/>
    </row>
    <row r="884" spans="1:15">
      <c r="A884" s="8"/>
      <c r="F884" s="9"/>
      <c r="G884" s="9"/>
      <c r="H884" s="9"/>
      <c r="I884" s="9"/>
      <c r="J884" s="9"/>
      <c r="K884" s="8"/>
      <c r="L884" s="8"/>
      <c r="M884" s="16"/>
      <c r="N884" s="16"/>
      <c r="O884" s="8"/>
    </row>
    <row r="885" spans="1:15">
      <c r="A885" s="8"/>
      <c r="F885" s="9"/>
      <c r="G885" s="9"/>
      <c r="H885" s="9"/>
      <c r="I885" s="9"/>
      <c r="J885" s="9"/>
      <c r="K885" s="8"/>
      <c r="L885" s="8"/>
      <c r="M885" s="16"/>
      <c r="N885" s="16"/>
      <c r="O885" s="8"/>
    </row>
    <row r="886" spans="1:15">
      <c r="A886" s="8"/>
      <c r="F886" s="9"/>
      <c r="G886" s="9"/>
      <c r="H886" s="9"/>
      <c r="I886" s="9"/>
      <c r="J886" s="9"/>
      <c r="K886" s="8"/>
      <c r="L886" s="8"/>
      <c r="M886" s="16"/>
      <c r="N886" s="16"/>
      <c r="O886" s="8"/>
    </row>
    <row r="887" spans="1:15">
      <c r="A887" s="8"/>
      <c r="F887" s="9"/>
      <c r="G887" s="9"/>
      <c r="H887" s="9"/>
      <c r="I887" s="9"/>
      <c r="J887" s="9"/>
      <c r="K887" s="8"/>
      <c r="L887" s="8"/>
      <c r="M887" s="16"/>
      <c r="N887" s="16"/>
      <c r="O887" s="8"/>
    </row>
    <row r="888" spans="1:15">
      <c r="A888" s="8"/>
      <c r="F888" s="9"/>
      <c r="G888" s="9"/>
      <c r="H888" s="9"/>
      <c r="I888" s="9"/>
      <c r="J888" s="9"/>
      <c r="K888" s="8"/>
      <c r="L888" s="8"/>
      <c r="M888" s="16"/>
      <c r="N888" s="16"/>
      <c r="O888" s="8"/>
    </row>
    <row r="889" spans="1:15">
      <c r="A889" s="8"/>
      <c r="F889" s="9"/>
      <c r="G889" s="9"/>
      <c r="H889" s="9"/>
      <c r="I889" s="9"/>
      <c r="J889" s="9"/>
      <c r="K889" s="8"/>
      <c r="L889" s="8"/>
      <c r="M889" s="16"/>
      <c r="N889" s="16"/>
      <c r="O889" s="8"/>
    </row>
    <row r="890" spans="1:15">
      <c r="A890" s="8"/>
      <c r="F890" s="9"/>
      <c r="G890" s="9"/>
      <c r="H890" s="9"/>
      <c r="I890" s="9"/>
      <c r="J890" s="9"/>
      <c r="K890" s="8"/>
      <c r="L890" s="8"/>
      <c r="M890" s="16"/>
      <c r="N890" s="16"/>
      <c r="O890" s="8"/>
    </row>
    <row r="891" spans="1:15">
      <c r="A891" s="8"/>
      <c r="F891" s="9"/>
      <c r="G891" s="9"/>
      <c r="H891" s="9"/>
      <c r="I891" s="9"/>
      <c r="J891" s="9"/>
      <c r="K891" s="8"/>
      <c r="L891" s="8"/>
      <c r="M891" s="16"/>
      <c r="N891" s="16"/>
      <c r="O891" s="8"/>
    </row>
    <row r="892" spans="1:15">
      <c r="A892" s="8"/>
      <c r="F892" s="9"/>
      <c r="G892" s="9"/>
      <c r="H892" s="9"/>
      <c r="I892" s="9"/>
      <c r="J892" s="9"/>
      <c r="K892" s="8"/>
      <c r="L892" s="8"/>
      <c r="M892" s="16"/>
      <c r="N892" s="16"/>
      <c r="O892" s="8"/>
    </row>
    <row r="893" spans="1:15">
      <c r="A893" s="8"/>
      <c r="F893" s="9"/>
      <c r="G893" s="9"/>
      <c r="H893" s="9"/>
      <c r="I893" s="9"/>
      <c r="J893" s="9"/>
      <c r="K893" s="8"/>
      <c r="L893" s="8"/>
      <c r="M893" s="16"/>
      <c r="N893" s="16"/>
      <c r="O893" s="8"/>
    </row>
    <row r="894" spans="1:15">
      <c r="A894" s="8"/>
      <c r="F894" s="9"/>
      <c r="G894" s="9"/>
      <c r="H894" s="9"/>
      <c r="I894" s="9"/>
      <c r="J894" s="9"/>
      <c r="K894" s="8"/>
      <c r="L894" s="8"/>
      <c r="M894" s="16"/>
      <c r="N894" s="16"/>
      <c r="O894" s="8"/>
    </row>
    <row r="895" spans="1:15">
      <c r="A895" s="8"/>
      <c r="F895" s="9"/>
      <c r="G895" s="9"/>
      <c r="H895" s="9"/>
      <c r="I895" s="9"/>
      <c r="J895" s="9"/>
      <c r="K895" s="8"/>
      <c r="L895" s="8"/>
      <c r="M895" s="16"/>
      <c r="N895" s="16"/>
      <c r="O895" s="8"/>
    </row>
    <row r="896" spans="1:15">
      <c r="A896" s="8"/>
      <c r="F896" s="9"/>
      <c r="G896" s="9"/>
      <c r="H896" s="9"/>
      <c r="I896" s="9"/>
      <c r="J896" s="9"/>
      <c r="K896" s="8"/>
      <c r="L896" s="8"/>
      <c r="M896" s="16"/>
      <c r="N896" s="16"/>
      <c r="O896" s="8"/>
    </row>
    <row r="897" spans="1:15">
      <c r="A897" s="8"/>
      <c r="F897" s="9"/>
      <c r="G897" s="9"/>
      <c r="H897" s="9"/>
      <c r="I897" s="9"/>
      <c r="J897" s="9"/>
      <c r="K897" s="8"/>
      <c r="L897" s="8"/>
      <c r="M897" s="16"/>
      <c r="N897" s="16"/>
      <c r="O897" s="8"/>
    </row>
    <row r="898" spans="1:15">
      <c r="A898" s="8"/>
      <c r="F898" s="9"/>
      <c r="G898" s="9"/>
      <c r="H898" s="9"/>
      <c r="I898" s="9"/>
      <c r="J898" s="9"/>
      <c r="K898" s="8"/>
      <c r="L898" s="8"/>
      <c r="M898" s="16"/>
      <c r="N898" s="16"/>
      <c r="O898" s="8"/>
    </row>
    <row r="899" spans="1:15">
      <c r="A899" s="8"/>
      <c r="F899" s="9"/>
      <c r="G899" s="9"/>
      <c r="H899" s="9"/>
      <c r="I899" s="9"/>
      <c r="J899" s="9"/>
      <c r="K899" s="8"/>
      <c r="L899" s="8"/>
      <c r="M899" s="16"/>
      <c r="N899" s="16"/>
      <c r="O899" s="8"/>
    </row>
    <row r="900" spans="1:15">
      <c r="A900" s="8"/>
      <c r="F900" s="9"/>
      <c r="G900" s="9"/>
      <c r="H900" s="9"/>
      <c r="I900" s="9"/>
      <c r="J900" s="9"/>
      <c r="K900" s="8"/>
      <c r="L900" s="8"/>
      <c r="M900" s="16"/>
      <c r="N900" s="16"/>
      <c r="O900" s="8"/>
    </row>
    <row r="901" spans="1:15">
      <c r="A901" s="8"/>
      <c r="F901" s="9"/>
      <c r="G901" s="9"/>
      <c r="H901" s="9"/>
      <c r="I901" s="9"/>
      <c r="J901" s="9"/>
      <c r="K901" s="8"/>
      <c r="L901" s="8"/>
      <c r="M901" s="16"/>
      <c r="N901" s="16"/>
      <c r="O901" s="8"/>
    </row>
    <row r="902" spans="1:15">
      <c r="A902" s="8"/>
      <c r="F902" s="9"/>
      <c r="G902" s="9"/>
      <c r="H902" s="9"/>
      <c r="I902" s="9"/>
      <c r="J902" s="9"/>
      <c r="K902" s="8"/>
      <c r="L902" s="8"/>
      <c r="M902" s="16"/>
      <c r="N902" s="16"/>
      <c r="O902" s="8"/>
    </row>
    <row r="903" spans="1:15">
      <c r="A903" s="8"/>
      <c r="F903" s="9"/>
      <c r="G903" s="9"/>
      <c r="H903" s="9"/>
      <c r="I903" s="9"/>
      <c r="J903" s="9"/>
      <c r="K903" s="8"/>
      <c r="L903" s="8"/>
      <c r="M903" s="16"/>
      <c r="N903" s="16"/>
      <c r="O903" s="8"/>
    </row>
    <row r="904" spans="1:15">
      <c r="A904" s="8"/>
      <c r="F904" s="9"/>
      <c r="G904" s="9"/>
      <c r="H904" s="9"/>
      <c r="I904" s="9"/>
      <c r="J904" s="9"/>
      <c r="K904" s="8"/>
      <c r="L904" s="8"/>
      <c r="M904" s="16"/>
      <c r="N904" s="16"/>
      <c r="O904" s="8"/>
    </row>
    <row r="905" spans="1:15">
      <c r="A905" s="8"/>
      <c r="F905" s="9"/>
      <c r="G905" s="9"/>
      <c r="H905" s="9"/>
      <c r="I905" s="9"/>
      <c r="J905" s="9"/>
      <c r="K905" s="8"/>
      <c r="L905" s="8"/>
      <c r="M905" s="16"/>
      <c r="N905" s="16"/>
      <c r="O905" s="8"/>
    </row>
    <row r="906" spans="1:15">
      <c r="A906" s="8"/>
      <c r="F906" s="9"/>
      <c r="G906" s="9"/>
      <c r="H906" s="9"/>
      <c r="I906" s="9"/>
      <c r="J906" s="9"/>
      <c r="K906" s="8"/>
      <c r="L906" s="8"/>
      <c r="M906" s="16"/>
      <c r="N906" s="16"/>
      <c r="O906" s="8"/>
    </row>
    <row r="907" spans="1:15">
      <c r="A907" s="8"/>
      <c r="F907" s="9"/>
      <c r="G907" s="9"/>
      <c r="H907" s="9"/>
      <c r="I907" s="9"/>
      <c r="J907" s="9"/>
      <c r="K907" s="8"/>
      <c r="L907" s="8"/>
      <c r="M907" s="16"/>
      <c r="N907" s="16"/>
      <c r="O907" s="8"/>
    </row>
    <row r="908" spans="1:15">
      <c r="A908" s="8"/>
      <c r="F908" s="9"/>
      <c r="G908" s="9"/>
      <c r="H908" s="9"/>
      <c r="I908" s="9"/>
      <c r="J908" s="9"/>
      <c r="K908" s="8"/>
      <c r="L908" s="8"/>
      <c r="M908" s="16"/>
      <c r="N908" s="16"/>
      <c r="O908" s="8"/>
    </row>
    <row r="909" spans="1:15">
      <c r="A909" s="8"/>
      <c r="F909" s="9"/>
      <c r="G909" s="9"/>
      <c r="H909" s="9"/>
      <c r="I909" s="9"/>
      <c r="J909" s="9"/>
      <c r="K909" s="8"/>
      <c r="L909" s="8"/>
      <c r="M909" s="16"/>
      <c r="N909" s="16"/>
      <c r="O909" s="8"/>
    </row>
    <row r="910" spans="1:15">
      <c r="A910" s="8"/>
      <c r="F910" s="9"/>
      <c r="G910" s="9"/>
      <c r="H910" s="9"/>
      <c r="I910" s="9"/>
      <c r="J910" s="9"/>
      <c r="K910" s="8"/>
      <c r="L910" s="8"/>
      <c r="M910" s="16"/>
      <c r="N910" s="16"/>
      <c r="O910" s="8"/>
    </row>
    <row r="911" spans="1:15">
      <c r="A911" s="8"/>
      <c r="F911" s="9"/>
      <c r="G911" s="9"/>
      <c r="H911" s="9"/>
      <c r="I911" s="9"/>
      <c r="J911" s="9"/>
      <c r="K911" s="8"/>
      <c r="L911" s="8"/>
      <c r="M911" s="16"/>
      <c r="N911" s="16"/>
      <c r="O911" s="8"/>
    </row>
    <row r="912" spans="1:15">
      <c r="A912" s="8"/>
      <c r="F912" s="9"/>
      <c r="G912" s="9"/>
      <c r="H912" s="9"/>
      <c r="I912" s="9"/>
      <c r="J912" s="9"/>
      <c r="K912" s="8"/>
      <c r="L912" s="8"/>
      <c r="M912" s="16"/>
      <c r="N912" s="16"/>
      <c r="O912" s="8"/>
    </row>
    <row r="913" spans="1:15">
      <c r="A913" s="8"/>
      <c r="F913" s="9"/>
      <c r="G913" s="9"/>
      <c r="H913" s="9"/>
      <c r="I913" s="9"/>
      <c r="J913" s="9"/>
      <c r="K913" s="8"/>
      <c r="L913" s="8"/>
      <c r="M913" s="16"/>
      <c r="N913" s="16"/>
      <c r="O913" s="8"/>
    </row>
    <row r="914" spans="1:15">
      <c r="A914" s="8"/>
      <c r="F914" s="9"/>
      <c r="G914" s="9"/>
      <c r="H914" s="9"/>
      <c r="I914" s="9"/>
      <c r="J914" s="9"/>
      <c r="K914" s="8"/>
      <c r="L914" s="8"/>
      <c r="M914" s="16"/>
      <c r="N914" s="16"/>
      <c r="O914" s="8"/>
    </row>
    <row r="915" spans="1:15">
      <c r="A915" s="8"/>
      <c r="F915" s="9"/>
      <c r="G915" s="9"/>
      <c r="H915" s="9"/>
      <c r="I915" s="9"/>
      <c r="J915" s="9"/>
      <c r="K915" s="8"/>
      <c r="L915" s="8"/>
      <c r="M915" s="16"/>
      <c r="N915" s="16"/>
      <c r="O91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workbookViewId="0">
      <selection activeCell="E2" sqref="E2"/>
    </sheetView>
  </sheetViews>
  <sheetFormatPr defaultRowHeight="15"/>
  <cols>
    <col min="2" max="2" width="13.140625" bestFit="1" customWidth="1"/>
    <col min="3" max="3" width="34.85546875" bestFit="1" customWidth="1"/>
    <col min="4" max="4" width="32.7109375" bestFit="1" customWidth="1"/>
  </cols>
  <sheetData>
    <row r="2" spans="2:4">
      <c r="B2" s="5" t="s">
        <v>102</v>
      </c>
      <c r="D2" s="11" t="s">
        <v>51</v>
      </c>
    </row>
    <row r="5" spans="2:4" ht="36.75" customHeight="1">
      <c r="C5" s="13" t="s">
        <v>48</v>
      </c>
    </row>
    <row r="6" spans="2:4">
      <c r="B6" s="13" t="s">
        <v>27</v>
      </c>
      <c r="C6" t="s">
        <v>47</v>
      </c>
      <c r="D6" t="s">
        <v>49</v>
      </c>
    </row>
    <row r="7" spans="2:4">
      <c r="B7" s="14">
        <v>1</v>
      </c>
      <c r="C7" s="4">
        <v>5.6414857142857135</v>
      </c>
      <c r="D7" s="4">
        <v>35</v>
      </c>
    </row>
    <row r="8" spans="2:4">
      <c r="B8" s="14">
        <v>2</v>
      </c>
      <c r="C8" s="4">
        <v>5.6266857142857143</v>
      </c>
      <c r="D8" s="4">
        <v>35</v>
      </c>
    </row>
    <row r="9" spans="2:4">
      <c r="B9" s="14">
        <v>3</v>
      </c>
      <c r="C9" s="4">
        <v>5.5651764705882343</v>
      </c>
      <c r="D9" s="4">
        <v>34</v>
      </c>
    </row>
    <row r="10" spans="2:4">
      <c r="B10" s="14">
        <v>4</v>
      </c>
      <c r="C10" s="4">
        <v>5.499314285714286</v>
      </c>
      <c r="D10" s="4">
        <v>35</v>
      </c>
    </row>
    <row r="11" spans="2:4">
      <c r="B11" s="14">
        <v>5</v>
      </c>
      <c r="C11" s="4">
        <v>5.4840277777777775</v>
      </c>
      <c r="D11" s="4">
        <v>36</v>
      </c>
    </row>
    <row r="12" spans="2:4">
      <c r="B12" s="14">
        <v>6</v>
      </c>
      <c r="C12" s="4">
        <v>5.5021666666666658</v>
      </c>
      <c r="D12" s="4">
        <v>36</v>
      </c>
    </row>
    <row r="13" spans="2:4">
      <c r="B13" s="14">
        <v>7</v>
      </c>
      <c r="C13" s="4">
        <v>5.5488888888888894</v>
      </c>
      <c r="D13" s="4">
        <v>36</v>
      </c>
    </row>
    <row r="14" spans="2:4">
      <c r="B14" s="14">
        <v>8</v>
      </c>
      <c r="C14" s="4">
        <v>5.5771666666666677</v>
      </c>
      <c r="D14" s="4">
        <v>36</v>
      </c>
    </row>
    <row r="15" spans="2:4">
      <c r="B15" s="14">
        <v>9</v>
      </c>
      <c r="C15" s="4">
        <v>5.5995405405405432</v>
      </c>
      <c r="D15" s="4">
        <v>37</v>
      </c>
    </row>
    <row r="16" spans="2:4">
      <c r="B16" s="14">
        <v>10</v>
      </c>
      <c r="C16" s="4">
        <v>5.5898055555555572</v>
      </c>
      <c r="D16" s="4">
        <v>36</v>
      </c>
    </row>
    <row r="17" spans="2:4">
      <c r="B17" s="14">
        <v>11</v>
      </c>
      <c r="C17" s="4">
        <v>5.6031111111111098</v>
      </c>
      <c r="D17" s="4">
        <v>36</v>
      </c>
    </row>
    <row r="18" spans="2:4">
      <c r="B18" s="14">
        <v>12</v>
      </c>
      <c r="C18" s="4">
        <v>5.6341351351351356</v>
      </c>
      <c r="D18" s="4">
        <v>37</v>
      </c>
    </row>
    <row r="19" spans="2:4">
      <c r="B19" s="14" t="s">
        <v>28</v>
      </c>
      <c r="C19" s="4">
        <v>5.5727505827505794</v>
      </c>
      <c r="D19" s="4">
        <v>429</v>
      </c>
    </row>
    <row r="21" spans="2:4">
      <c r="B21" t="s">
        <v>50</v>
      </c>
      <c r="C21" t="s">
        <v>2</v>
      </c>
    </row>
    <row r="22" spans="2:4">
      <c r="B22" s="14">
        <v>1</v>
      </c>
      <c r="C22" s="4">
        <v>5.6414857142857135</v>
      </c>
    </row>
    <row r="23" spans="2:4">
      <c r="B23" s="14">
        <v>2</v>
      </c>
      <c r="C23" s="4">
        <v>5.6266857142857143</v>
      </c>
    </row>
    <row r="24" spans="2:4">
      <c r="B24" s="14">
        <v>3</v>
      </c>
      <c r="C24" s="4">
        <v>5.5651764705882343</v>
      </c>
    </row>
    <row r="25" spans="2:4">
      <c r="B25" s="14">
        <v>4</v>
      </c>
      <c r="C25" s="4">
        <v>5.499314285714286</v>
      </c>
    </row>
    <row r="26" spans="2:4">
      <c r="B26" s="14">
        <v>5</v>
      </c>
      <c r="C26" s="4">
        <v>5.4840277777777775</v>
      </c>
    </row>
    <row r="27" spans="2:4">
      <c r="B27" s="14">
        <v>6</v>
      </c>
      <c r="C27" s="4">
        <v>5.5021666666666658</v>
      </c>
    </row>
    <row r="28" spans="2:4">
      <c r="B28" s="14">
        <v>7</v>
      </c>
      <c r="C28" s="4">
        <v>5.5488888888888894</v>
      </c>
    </row>
    <row r="29" spans="2:4">
      <c r="B29" s="14">
        <v>8</v>
      </c>
      <c r="C29" s="4">
        <v>5.5771666666666677</v>
      </c>
    </row>
    <row r="30" spans="2:4">
      <c r="B30" s="14">
        <v>9</v>
      </c>
      <c r="C30" s="4">
        <v>5.5995405405405432</v>
      </c>
    </row>
    <row r="31" spans="2:4">
      <c r="B31" s="14">
        <v>10</v>
      </c>
      <c r="C31" s="4">
        <v>5.5898055555555572</v>
      </c>
    </row>
    <row r="32" spans="2:4">
      <c r="B32" s="14">
        <v>11</v>
      </c>
      <c r="C32" s="4">
        <v>5.6031111111111098</v>
      </c>
    </row>
    <row r="33" spans="2:3">
      <c r="B33" s="14">
        <v>12</v>
      </c>
      <c r="C33" s="4">
        <v>5.6341351351351356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35"/>
  <sheetViews>
    <sheetView workbookViewId="0">
      <selection activeCell="H2" sqref="H2"/>
    </sheetView>
  </sheetViews>
  <sheetFormatPr defaultRowHeight="15"/>
  <sheetData>
    <row r="2" spans="2:19">
      <c r="B2" s="2" t="s">
        <v>57</v>
      </c>
      <c r="J2" s="11" t="s">
        <v>51</v>
      </c>
    </row>
    <row r="4" spans="2:19">
      <c r="B4" s="5" t="s">
        <v>58</v>
      </c>
    </row>
    <row r="6" spans="2:19">
      <c r="B6" t="s">
        <v>0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</row>
    <row r="7" spans="2:19">
      <c r="B7">
        <v>1977</v>
      </c>
      <c r="C7">
        <v>9</v>
      </c>
      <c r="D7">
        <v>6.7510000000000003</v>
      </c>
      <c r="E7">
        <v>6.4279999999999999</v>
      </c>
      <c r="F7">
        <v>6.2880000000000003</v>
      </c>
      <c r="G7">
        <v>5.5289999999999999</v>
      </c>
      <c r="H7">
        <v>5.5229999999999997</v>
      </c>
      <c r="I7">
        <v>4.758</v>
      </c>
      <c r="J7">
        <v>4.5259999999999998</v>
      </c>
      <c r="K7">
        <v>5.4770000000000003</v>
      </c>
      <c r="L7">
        <v>1.9019999999999999</v>
      </c>
      <c r="M7">
        <v>1.53</v>
      </c>
      <c r="N7">
        <v>0.14000000000000001</v>
      </c>
      <c r="O7">
        <v>0.23200000000000001</v>
      </c>
      <c r="P7">
        <v>7.66</v>
      </c>
      <c r="Q7">
        <v>1.26</v>
      </c>
      <c r="R7">
        <v>4.3890000000000002</v>
      </c>
      <c r="S7">
        <v>0</v>
      </c>
    </row>
    <row r="8" spans="2:19">
      <c r="B8">
        <v>1977</v>
      </c>
      <c r="C8">
        <v>10</v>
      </c>
      <c r="D8">
        <v>6.7789999999999999</v>
      </c>
      <c r="E8">
        <v>6.4160000000000004</v>
      </c>
      <c r="F8">
        <v>6.282</v>
      </c>
      <c r="G8">
        <v>5.5229999999999997</v>
      </c>
      <c r="H8">
        <v>5.52</v>
      </c>
      <c r="I8">
        <v>4.758</v>
      </c>
      <c r="J8">
        <v>4.4530000000000003</v>
      </c>
      <c r="K8">
        <v>5.4349999999999996</v>
      </c>
      <c r="L8">
        <v>1.9630000000000001</v>
      </c>
      <c r="M8">
        <v>1.524</v>
      </c>
      <c r="N8">
        <v>0.13400000000000001</v>
      </c>
      <c r="O8">
        <v>0.30499999999999999</v>
      </c>
      <c r="P8">
        <v>7.57</v>
      </c>
      <c r="Q8">
        <v>1.3</v>
      </c>
      <c r="R8">
        <v>4.0419999999999998</v>
      </c>
      <c r="S8">
        <v>0</v>
      </c>
    </row>
    <row r="9" spans="2:19">
      <c r="B9">
        <v>1977</v>
      </c>
      <c r="C9">
        <v>11</v>
      </c>
      <c r="D9">
        <v>6.8579999999999997</v>
      </c>
      <c r="E9">
        <v>6.4189999999999996</v>
      </c>
      <c r="F9">
        <v>6.2480000000000002</v>
      </c>
      <c r="G9">
        <v>5.48</v>
      </c>
      <c r="H9">
        <v>5.4859999999999998</v>
      </c>
      <c r="I9">
        <v>4.7210000000000001</v>
      </c>
      <c r="J9">
        <v>4.3250000000000002</v>
      </c>
      <c r="K9">
        <v>5.3710000000000004</v>
      </c>
      <c r="L9">
        <v>2.0939999999999999</v>
      </c>
      <c r="M9">
        <v>1.5269999999999999</v>
      </c>
      <c r="N9">
        <v>0.17100000000000001</v>
      </c>
      <c r="O9">
        <v>0.39600000000000002</v>
      </c>
      <c r="P9">
        <v>7.68</v>
      </c>
      <c r="Q9">
        <v>1.33</v>
      </c>
      <c r="R9">
        <v>3.819</v>
      </c>
      <c r="S9">
        <v>0</v>
      </c>
    </row>
    <row r="10" spans="2:19">
      <c r="B10">
        <v>1977</v>
      </c>
      <c r="C10">
        <v>12</v>
      </c>
      <c r="D10">
        <v>7.0650000000000004</v>
      </c>
      <c r="E10">
        <v>6.6260000000000003</v>
      </c>
      <c r="F10">
        <v>6.407</v>
      </c>
      <c r="G10">
        <v>5.6420000000000003</v>
      </c>
      <c r="H10">
        <v>5.6509999999999998</v>
      </c>
      <c r="I10">
        <v>4.8920000000000003</v>
      </c>
      <c r="J10">
        <v>4.4870000000000001</v>
      </c>
      <c r="K10">
        <v>5.556</v>
      </c>
      <c r="L10">
        <v>2.14</v>
      </c>
      <c r="M10">
        <v>1.5149999999999999</v>
      </c>
      <c r="N10">
        <v>0.219</v>
      </c>
      <c r="O10">
        <v>0.40500000000000003</v>
      </c>
      <c r="P10">
        <v>7.68</v>
      </c>
      <c r="Q10">
        <v>1.35</v>
      </c>
      <c r="R10">
        <v>3.7949999999999999</v>
      </c>
      <c r="S10">
        <v>0</v>
      </c>
    </row>
    <row r="11" spans="2:19">
      <c r="B11">
        <v>1978</v>
      </c>
      <c r="C11">
        <v>5</v>
      </c>
      <c r="D11">
        <v>6.6630000000000003</v>
      </c>
      <c r="E11">
        <v>6.2939999999999996</v>
      </c>
      <c r="F11">
        <v>6.12</v>
      </c>
      <c r="G11">
        <v>5.3609999999999998</v>
      </c>
      <c r="H11">
        <v>5.3490000000000002</v>
      </c>
      <c r="I11">
        <v>4.5810000000000004</v>
      </c>
      <c r="J11">
        <v>4.2309999999999999</v>
      </c>
      <c r="K11">
        <v>5.2610000000000001</v>
      </c>
      <c r="L11">
        <v>2.0630000000000002</v>
      </c>
      <c r="M11">
        <v>1.5389999999999999</v>
      </c>
      <c r="N11">
        <v>0.17399999999999999</v>
      </c>
      <c r="O11">
        <v>0.35099999999999998</v>
      </c>
      <c r="P11">
        <v>7.76</v>
      </c>
      <c r="Q11">
        <v>1.36</v>
      </c>
      <c r="R11">
        <v>3.63</v>
      </c>
      <c r="S11">
        <v>0</v>
      </c>
    </row>
    <row r="12" spans="2:19">
      <c r="B12">
        <v>1978</v>
      </c>
      <c r="C12">
        <v>6</v>
      </c>
      <c r="D12">
        <v>6.7510000000000003</v>
      </c>
      <c r="E12">
        <v>6.3520000000000003</v>
      </c>
      <c r="F12">
        <v>6.13</v>
      </c>
      <c r="G12">
        <v>5.3739999999999997</v>
      </c>
      <c r="H12">
        <v>5.3609999999999998</v>
      </c>
      <c r="I12">
        <v>4.593</v>
      </c>
      <c r="J12">
        <v>4.2089999999999996</v>
      </c>
      <c r="K12">
        <v>5.2789999999999999</v>
      </c>
      <c r="L12">
        <v>2.1429999999999998</v>
      </c>
      <c r="M12">
        <v>1.536</v>
      </c>
      <c r="N12">
        <v>0.223</v>
      </c>
      <c r="O12">
        <v>0.38400000000000001</v>
      </c>
      <c r="P12">
        <v>7.64</v>
      </c>
      <c r="Q12">
        <v>1.22</v>
      </c>
      <c r="R12">
        <v>3.6549999999999998</v>
      </c>
      <c r="S12">
        <v>0</v>
      </c>
    </row>
    <row r="13" spans="2:19">
      <c r="B13">
        <v>1978</v>
      </c>
      <c r="C13">
        <v>7</v>
      </c>
      <c r="D13">
        <v>6.8369999999999997</v>
      </c>
      <c r="E13">
        <v>6.4009999999999998</v>
      </c>
      <c r="F13">
        <v>6.1630000000000003</v>
      </c>
      <c r="G13">
        <v>5.4039999999999999</v>
      </c>
      <c r="H13">
        <v>5.3979999999999997</v>
      </c>
      <c r="I13">
        <v>4.63</v>
      </c>
      <c r="J13">
        <v>4.2640000000000002</v>
      </c>
      <c r="K13">
        <v>5.3339999999999996</v>
      </c>
      <c r="L13">
        <v>2.137</v>
      </c>
      <c r="M13">
        <v>1.5329999999999999</v>
      </c>
      <c r="N13">
        <v>0.23799999999999999</v>
      </c>
      <c r="O13">
        <v>0.36599999999999999</v>
      </c>
      <c r="P13">
        <v>7.69</v>
      </c>
      <c r="Q13">
        <v>1.25</v>
      </c>
      <c r="R13">
        <v>3.706</v>
      </c>
      <c r="S13">
        <v>0</v>
      </c>
    </row>
    <row r="14" spans="2:19">
      <c r="B14">
        <v>1978</v>
      </c>
      <c r="C14">
        <v>8</v>
      </c>
      <c r="D14">
        <v>6.7329999999999997</v>
      </c>
      <c r="E14">
        <v>6.407</v>
      </c>
      <c r="F14">
        <v>6.2089999999999996</v>
      </c>
      <c r="G14">
        <v>5.4530000000000003</v>
      </c>
      <c r="H14">
        <v>5.4409999999999998</v>
      </c>
      <c r="I14">
        <v>4.6760000000000002</v>
      </c>
      <c r="J14">
        <v>4.3680000000000003</v>
      </c>
      <c r="K14">
        <v>5.3890000000000002</v>
      </c>
      <c r="L14">
        <v>2.0390000000000001</v>
      </c>
      <c r="M14">
        <v>1.5329999999999999</v>
      </c>
      <c r="N14">
        <v>0.19800000000000001</v>
      </c>
      <c r="O14">
        <v>0.308</v>
      </c>
      <c r="P14">
        <v>7.75</v>
      </c>
      <c r="Q14">
        <v>1.33</v>
      </c>
      <c r="R14">
        <v>3.84</v>
      </c>
      <c r="S14">
        <v>0</v>
      </c>
    </row>
    <row r="15" spans="2:19">
      <c r="B15">
        <v>1978</v>
      </c>
      <c r="C15">
        <v>9</v>
      </c>
      <c r="D15">
        <v>6.5869999999999997</v>
      </c>
      <c r="E15">
        <v>6.3520000000000003</v>
      </c>
      <c r="F15">
        <v>6.23</v>
      </c>
      <c r="G15">
        <v>5.4770000000000003</v>
      </c>
      <c r="H15">
        <v>5.468</v>
      </c>
      <c r="I15">
        <v>4.7089999999999996</v>
      </c>
      <c r="J15">
        <v>4.4740000000000002</v>
      </c>
      <c r="K15">
        <v>5.4130000000000003</v>
      </c>
      <c r="L15">
        <v>1.8779999999999999</v>
      </c>
      <c r="M15">
        <v>1.5209999999999999</v>
      </c>
      <c r="N15">
        <v>0.122</v>
      </c>
      <c r="O15">
        <v>0.23499999999999999</v>
      </c>
      <c r="P15">
        <v>7.66</v>
      </c>
      <c r="Q15">
        <v>1.29</v>
      </c>
      <c r="R15">
        <v>4.1120000000000001</v>
      </c>
      <c r="S15">
        <v>0</v>
      </c>
    </row>
    <row r="16" spans="2:19">
      <c r="B16">
        <v>1978</v>
      </c>
      <c r="C16">
        <v>12</v>
      </c>
      <c r="D16">
        <v>6.91</v>
      </c>
      <c r="E16">
        <v>6.5010000000000003</v>
      </c>
      <c r="F16">
        <v>6.2640000000000002</v>
      </c>
      <c r="G16">
        <v>5.4589999999999996</v>
      </c>
      <c r="H16">
        <v>5.4589999999999996</v>
      </c>
      <c r="I16">
        <v>4.6539999999999999</v>
      </c>
      <c r="J16">
        <v>4.2060000000000004</v>
      </c>
      <c r="K16">
        <v>5.3550000000000004</v>
      </c>
      <c r="L16">
        <v>2.2949999999999999</v>
      </c>
      <c r="M16">
        <v>1.609</v>
      </c>
      <c r="N16">
        <v>0.23799999999999999</v>
      </c>
      <c r="O16">
        <v>0.44800000000000001</v>
      </c>
      <c r="P16">
        <v>7.6</v>
      </c>
      <c r="Q16">
        <v>1.21</v>
      </c>
      <c r="R16">
        <v>3.6579999999999999</v>
      </c>
      <c r="S16">
        <v>0</v>
      </c>
    </row>
    <row r="17" spans="2:19">
      <c r="B17">
        <v>1979</v>
      </c>
      <c r="C17">
        <v>1</v>
      </c>
      <c r="D17">
        <v>6.8339999999999996</v>
      </c>
      <c r="E17">
        <v>6.6109999999999998</v>
      </c>
      <c r="F17">
        <v>6.37</v>
      </c>
      <c r="G17">
        <v>5.5750000000000002</v>
      </c>
      <c r="H17">
        <v>5.569</v>
      </c>
      <c r="I17">
        <v>4.7670000000000003</v>
      </c>
      <c r="J17">
        <v>4.3769999999999998</v>
      </c>
      <c r="K17">
        <v>5.492</v>
      </c>
      <c r="L17">
        <v>2.234</v>
      </c>
      <c r="M17">
        <v>1.603</v>
      </c>
      <c r="N17">
        <v>0.24099999999999999</v>
      </c>
      <c r="O17">
        <v>0.39</v>
      </c>
      <c r="P17">
        <v>7.76</v>
      </c>
      <c r="Q17">
        <v>1.4</v>
      </c>
      <c r="R17">
        <v>3.673</v>
      </c>
      <c r="S17">
        <v>0</v>
      </c>
    </row>
    <row r="18" spans="2:19">
      <c r="B18">
        <v>1979</v>
      </c>
      <c r="C18">
        <v>2</v>
      </c>
      <c r="D18">
        <v>6.9009999999999998</v>
      </c>
      <c r="E18">
        <v>6.5469999999999997</v>
      </c>
      <c r="F18">
        <v>6.3310000000000004</v>
      </c>
      <c r="G18">
        <v>5.5570000000000004</v>
      </c>
      <c r="H18">
        <v>5.5570000000000004</v>
      </c>
      <c r="I18">
        <v>4.782</v>
      </c>
      <c r="J18">
        <v>4.484</v>
      </c>
      <c r="K18">
        <v>5.5170000000000003</v>
      </c>
      <c r="L18">
        <v>2.0630000000000002</v>
      </c>
      <c r="M18">
        <v>1.548</v>
      </c>
      <c r="N18">
        <v>0.216</v>
      </c>
      <c r="O18">
        <v>0.29899999999999999</v>
      </c>
      <c r="P18">
        <v>7.71</v>
      </c>
      <c r="Q18">
        <v>1.27</v>
      </c>
      <c r="R18">
        <v>4.0019999999999998</v>
      </c>
      <c r="S18">
        <v>0</v>
      </c>
    </row>
    <row r="19" spans="2:19">
      <c r="B19">
        <v>1979</v>
      </c>
      <c r="C19">
        <v>3</v>
      </c>
      <c r="D19">
        <v>6.8250000000000002</v>
      </c>
      <c r="E19">
        <v>6.4370000000000003</v>
      </c>
      <c r="F19">
        <v>6.2789999999999999</v>
      </c>
      <c r="G19">
        <v>5.492</v>
      </c>
      <c r="H19">
        <v>5.4829999999999997</v>
      </c>
      <c r="I19">
        <v>4.6909999999999998</v>
      </c>
      <c r="J19">
        <v>4.4530000000000003</v>
      </c>
      <c r="K19">
        <v>5.444</v>
      </c>
      <c r="L19">
        <v>1.984</v>
      </c>
      <c r="M19">
        <v>1.5880000000000001</v>
      </c>
      <c r="N19">
        <v>0.158</v>
      </c>
      <c r="O19">
        <v>0.23799999999999999</v>
      </c>
      <c r="P19">
        <v>7.69</v>
      </c>
      <c r="Q19">
        <v>1.28</v>
      </c>
      <c r="R19">
        <v>4.0839999999999996</v>
      </c>
      <c r="S19">
        <v>0</v>
      </c>
    </row>
    <row r="20" spans="2:19">
      <c r="B20">
        <v>1979</v>
      </c>
      <c r="C20">
        <v>4</v>
      </c>
      <c r="D20">
        <v>6.7119999999999997</v>
      </c>
      <c r="E20">
        <v>6.3150000000000004</v>
      </c>
      <c r="F20">
        <v>6.1779999999999999</v>
      </c>
      <c r="G20">
        <v>5.4249999999999998</v>
      </c>
      <c r="H20">
        <v>5.4160000000000004</v>
      </c>
      <c r="I20">
        <v>4.6539999999999999</v>
      </c>
      <c r="J20">
        <v>4.3460000000000001</v>
      </c>
      <c r="K20">
        <v>5.3310000000000004</v>
      </c>
      <c r="L20">
        <v>1.9690000000000001</v>
      </c>
      <c r="M20">
        <v>1.524</v>
      </c>
      <c r="N20">
        <v>0.13700000000000001</v>
      </c>
      <c r="O20">
        <v>0.308</v>
      </c>
      <c r="P20">
        <v>7.69</v>
      </c>
      <c r="Q20">
        <v>1.3</v>
      </c>
      <c r="R20">
        <v>4.0140000000000002</v>
      </c>
      <c r="S20">
        <v>0</v>
      </c>
    </row>
    <row r="21" spans="2:19">
      <c r="B21">
        <v>1979</v>
      </c>
      <c r="C21">
        <v>5</v>
      </c>
      <c r="D21">
        <v>6.6509999999999998</v>
      </c>
      <c r="E21">
        <v>6.2969999999999997</v>
      </c>
      <c r="F21">
        <v>6.12</v>
      </c>
      <c r="G21">
        <v>5.3680000000000003</v>
      </c>
      <c r="H21">
        <v>5.3680000000000003</v>
      </c>
      <c r="I21">
        <v>4.6180000000000003</v>
      </c>
      <c r="J21">
        <v>4.2489999999999997</v>
      </c>
      <c r="K21">
        <v>5.2729999999999997</v>
      </c>
      <c r="L21">
        <v>2.048</v>
      </c>
      <c r="M21">
        <v>1.5029999999999999</v>
      </c>
      <c r="N21">
        <v>0.17699999999999999</v>
      </c>
      <c r="O21">
        <v>0.36899999999999999</v>
      </c>
      <c r="P21">
        <v>7.6</v>
      </c>
      <c r="Q21">
        <v>1.21</v>
      </c>
      <c r="R21">
        <v>3.8860000000000001</v>
      </c>
      <c r="S21">
        <v>0</v>
      </c>
    </row>
    <row r="22" spans="2:19">
      <c r="B22">
        <v>1979</v>
      </c>
      <c r="C22">
        <v>6</v>
      </c>
      <c r="D22">
        <v>6.6840000000000002</v>
      </c>
      <c r="E22">
        <v>6.3220000000000001</v>
      </c>
      <c r="F22">
        <v>6.1079999999999997</v>
      </c>
      <c r="G22">
        <v>5.3579999999999997</v>
      </c>
      <c r="H22">
        <v>5.3520000000000003</v>
      </c>
      <c r="I22">
        <v>4.5990000000000002</v>
      </c>
      <c r="J22">
        <v>4.2030000000000003</v>
      </c>
      <c r="K22">
        <v>5.2610000000000001</v>
      </c>
      <c r="L22">
        <v>2.1179999999999999</v>
      </c>
      <c r="M22">
        <v>1.5089999999999999</v>
      </c>
      <c r="N22">
        <v>0.21299999999999999</v>
      </c>
      <c r="O22">
        <v>0.39600000000000002</v>
      </c>
      <c r="P22">
        <v>7.61</v>
      </c>
      <c r="Q22">
        <v>1.23</v>
      </c>
      <c r="R22">
        <v>3.7730000000000001</v>
      </c>
      <c r="S22">
        <v>0</v>
      </c>
    </row>
    <row r="23" spans="2:19">
      <c r="B23">
        <v>1979</v>
      </c>
      <c r="C23">
        <v>7</v>
      </c>
      <c r="D23">
        <v>6.7670000000000003</v>
      </c>
      <c r="E23">
        <v>6.4160000000000004</v>
      </c>
      <c r="F23">
        <v>6.1840000000000002</v>
      </c>
      <c r="G23">
        <v>5.444</v>
      </c>
      <c r="H23">
        <v>5.4320000000000004</v>
      </c>
      <c r="I23">
        <v>4.6790000000000003</v>
      </c>
      <c r="J23">
        <v>4.3339999999999996</v>
      </c>
      <c r="K23">
        <v>5.3769999999999998</v>
      </c>
      <c r="L23">
        <v>2.0819999999999999</v>
      </c>
      <c r="M23">
        <v>1.506</v>
      </c>
      <c r="N23">
        <v>0.23200000000000001</v>
      </c>
      <c r="O23">
        <v>0.34399999999999997</v>
      </c>
      <c r="P23">
        <v>7.68</v>
      </c>
      <c r="Q23">
        <v>1.26</v>
      </c>
      <c r="R23">
        <v>3.7429999999999999</v>
      </c>
      <c r="S23">
        <v>0</v>
      </c>
    </row>
    <row r="24" spans="2:19">
      <c r="B24">
        <v>1979</v>
      </c>
      <c r="C24">
        <v>8</v>
      </c>
      <c r="D24">
        <v>6.7270000000000003</v>
      </c>
      <c r="E24">
        <v>6.4219999999999997</v>
      </c>
      <c r="F24">
        <v>6.2</v>
      </c>
      <c r="G24">
        <v>5.4710000000000001</v>
      </c>
      <c r="H24">
        <v>5.4560000000000004</v>
      </c>
      <c r="I24">
        <v>4.7119999999999997</v>
      </c>
      <c r="J24">
        <v>4.41</v>
      </c>
      <c r="K24">
        <v>5.4160000000000004</v>
      </c>
      <c r="L24">
        <v>2.012</v>
      </c>
      <c r="M24">
        <v>1.4870000000000001</v>
      </c>
      <c r="N24">
        <v>0.219</v>
      </c>
      <c r="O24">
        <v>0.30199999999999999</v>
      </c>
      <c r="P24">
        <v>7.8</v>
      </c>
      <c r="Q24">
        <v>1.35</v>
      </c>
      <c r="R24">
        <v>3.7669999999999999</v>
      </c>
      <c r="S24">
        <v>0</v>
      </c>
    </row>
    <row r="25" spans="2:19">
      <c r="B25">
        <v>1979</v>
      </c>
      <c r="C25">
        <v>9</v>
      </c>
      <c r="D25">
        <v>6.718</v>
      </c>
      <c r="E25">
        <v>6.4340000000000002</v>
      </c>
      <c r="F25">
        <v>6.2789999999999999</v>
      </c>
      <c r="G25">
        <v>5.5350000000000001</v>
      </c>
      <c r="H25">
        <v>5.5289999999999999</v>
      </c>
      <c r="I25">
        <v>4.782</v>
      </c>
      <c r="J25">
        <v>4.5170000000000003</v>
      </c>
      <c r="K25">
        <v>5.4740000000000002</v>
      </c>
      <c r="L25">
        <v>1.917</v>
      </c>
      <c r="M25">
        <v>1.4970000000000001</v>
      </c>
      <c r="N25">
        <v>0.155</v>
      </c>
      <c r="O25">
        <v>0.26500000000000001</v>
      </c>
      <c r="P25">
        <v>7.87</v>
      </c>
      <c r="Q25">
        <v>1.45</v>
      </c>
      <c r="R25">
        <v>4.0659999999999998</v>
      </c>
      <c r="S25">
        <v>0</v>
      </c>
    </row>
    <row r="26" spans="2:19">
      <c r="B26">
        <v>1979</v>
      </c>
      <c r="C26">
        <v>10</v>
      </c>
      <c r="D26">
        <v>6.7270000000000003</v>
      </c>
      <c r="E26">
        <v>6.4189999999999996</v>
      </c>
      <c r="F26">
        <v>6.3090000000000002</v>
      </c>
      <c r="G26">
        <v>5.55</v>
      </c>
      <c r="H26">
        <v>5.5469999999999997</v>
      </c>
      <c r="I26">
        <v>4.782</v>
      </c>
      <c r="J26">
        <v>4.508</v>
      </c>
      <c r="K26">
        <v>5.4619999999999997</v>
      </c>
      <c r="L26">
        <v>1.911</v>
      </c>
      <c r="M26">
        <v>1.5269999999999999</v>
      </c>
      <c r="N26">
        <v>0.11</v>
      </c>
      <c r="O26">
        <v>0.27700000000000002</v>
      </c>
      <c r="P26">
        <v>7.85</v>
      </c>
      <c r="Q26">
        <v>1.47</v>
      </c>
      <c r="R26">
        <v>4.1970000000000001</v>
      </c>
      <c r="S26">
        <v>0</v>
      </c>
    </row>
    <row r="27" spans="2:19">
      <c r="B27">
        <v>1979</v>
      </c>
      <c r="C27">
        <v>11</v>
      </c>
      <c r="D27">
        <v>6.84</v>
      </c>
      <c r="E27">
        <v>6.4859999999999998</v>
      </c>
      <c r="F27">
        <v>6.3</v>
      </c>
      <c r="G27">
        <v>5.5289999999999999</v>
      </c>
      <c r="H27">
        <v>5.5289999999999999</v>
      </c>
      <c r="I27">
        <v>4.7549999999999999</v>
      </c>
      <c r="J27">
        <v>4.4009999999999998</v>
      </c>
      <c r="K27">
        <v>5.444</v>
      </c>
      <c r="L27">
        <v>2.085</v>
      </c>
      <c r="M27">
        <v>1.548</v>
      </c>
      <c r="N27">
        <v>0.183</v>
      </c>
      <c r="O27">
        <v>0.35099999999999998</v>
      </c>
      <c r="P27">
        <v>7.71</v>
      </c>
      <c r="Q27">
        <v>1.34</v>
      </c>
      <c r="R27">
        <v>3.9870000000000001</v>
      </c>
      <c r="S27">
        <v>0</v>
      </c>
    </row>
    <row r="28" spans="2:19">
      <c r="B28">
        <v>1979</v>
      </c>
      <c r="C28">
        <v>12</v>
      </c>
      <c r="D28">
        <v>7.02</v>
      </c>
      <c r="E28">
        <v>6.5839999999999996</v>
      </c>
      <c r="F28">
        <v>6.3310000000000004</v>
      </c>
      <c r="G28">
        <v>5.5659999999999998</v>
      </c>
      <c r="H28">
        <v>5.5629999999999997</v>
      </c>
      <c r="I28">
        <v>4.798</v>
      </c>
      <c r="J28">
        <v>4.3650000000000002</v>
      </c>
      <c r="K28">
        <v>5.4740000000000002</v>
      </c>
      <c r="L28">
        <v>2.2189999999999999</v>
      </c>
      <c r="M28">
        <v>1.5329999999999999</v>
      </c>
      <c r="N28">
        <v>0.253</v>
      </c>
      <c r="O28">
        <v>0.433</v>
      </c>
      <c r="P28">
        <v>7.74</v>
      </c>
      <c r="Q28">
        <v>1.37</v>
      </c>
      <c r="R28">
        <v>3.8889999999999998</v>
      </c>
      <c r="S28">
        <v>0</v>
      </c>
    </row>
    <row r="29" spans="2:19">
      <c r="B29">
        <v>1980</v>
      </c>
      <c r="C29">
        <v>1</v>
      </c>
      <c r="D29">
        <v>6.9589999999999996</v>
      </c>
      <c r="E29">
        <v>6.6449999999999996</v>
      </c>
      <c r="F29">
        <v>6.3890000000000002</v>
      </c>
      <c r="G29">
        <v>5.6210000000000004</v>
      </c>
      <c r="H29">
        <v>5.6239999999999997</v>
      </c>
      <c r="I29">
        <v>4.8550000000000004</v>
      </c>
      <c r="J29">
        <v>4.45</v>
      </c>
      <c r="K29">
        <v>5.5469999999999997</v>
      </c>
      <c r="L29">
        <v>2.1949999999999998</v>
      </c>
      <c r="M29">
        <v>1.53</v>
      </c>
      <c r="N29">
        <v>0.25600000000000001</v>
      </c>
      <c r="O29">
        <v>0.40799999999999997</v>
      </c>
      <c r="P29">
        <v>7.71</v>
      </c>
      <c r="Q29">
        <v>1.33</v>
      </c>
      <c r="R29">
        <v>3.8530000000000002</v>
      </c>
      <c r="S29">
        <v>0</v>
      </c>
    </row>
    <row r="30" spans="2:19">
      <c r="B30">
        <v>1980</v>
      </c>
      <c r="C30">
        <v>2</v>
      </c>
      <c r="D30">
        <v>7.05</v>
      </c>
      <c r="E30">
        <v>6.5750000000000002</v>
      </c>
      <c r="F30">
        <v>6.3789999999999996</v>
      </c>
      <c r="G30">
        <v>5.6390000000000002</v>
      </c>
      <c r="H30">
        <v>5.6360000000000001</v>
      </c>
      <c r="I30">
        <v>4.8949999999999996</v>
      </c>
      <c r="J30">
        <v>4.5750000000000002</v>
      </c>
      <c r="K30">
        <v>5.5750000000000002</v>
      </c>
      <c r="L30">
        <v>1.9990000000000001</v>
      </c>
      <c r="M30">
        <v>1.484</v>
      </c>
      <c r="N30">
        <v>0.19500000000000001</v>
      </c>
      <c r="O30">
        <v>0.32</v>
      </c>
      <c r="P30">
        <v>7.68</v>
      </c>
      <c r="Q30">
        <v>1.32</v>
      </c>
      <c r="R30">
        <v>4.1360000000000001</v>
      </c>
      <c r="S30">
        <v>0</v>
      </c>
    </row>
    <row r="31" spans="2:19">
      <c r="B31">
        <v>1980</v>
      </c>
      <c r="C31">
        <v>3</v>
      </c>
      <c r="D31">
        <v>6.6319999999999997</v>
      </c>
      <c r="E31">
        <v>6.319</v>
      </c>
      <c r="F31">
        <v>6.1840000000000002</v>
      </c>
      <c r="G31">
        <v>5.444</v>
      </c>
      <c r="H31">
        <v>5.444</v>
      </c>
      <c r="I31">
        <v>4.7</v>
      </c>
      <c r="J31">
        <v>4.468</v>
      </c>
      <c r="K31">
        <v>5.3949999999999996</v>
      </c>
      <c r="L31">
        <v>1.85</v>
      </c>
      <c r="M31">
        <v>1.484</v>
      </c>
      <c r="N31">
        <v>0.13400000000000001</v>
      </c>
      <c r="O31">
        <v>0.23200000000000001</v>
      </c>
      <c r="P31">
        <v>7.57</v>
      </c>
      <c r="Q31">
        <v>1.32</v>
      </c>
      <c r="R31">
        <v>3.9990000000000001</v>
      </c>
      <c r="S31">
        <v>0</v>
      </c>
    </row>
    <row r="32" spans="2:19">
      <c r="B32">
        <v>1980</v>
      </c>
      <c r="C32">
        <v>4</v>
      </c>
      <c r="D32">
        <v>6.6870000000000003</v>
      </c>
      <c r="E32">
        <v>6.2610000000000001</v>
      </c>
      <c r="F32">
        <v>6.1390000000000002</v>
      </c>
      <c r="G32">
        <v>5.3949999999999996</v>
      </c>
      <c r="H32">
        <v>5.3890000000000002</v>
      </c>
      <c r="I32">
        <v>4.6390000000000002</v>
      </c>
      <c r="J32">
        <v>4.3529999999999998</v>
      </c>
      <c r="K32">
        <v>5.3070000000000004</v>
      </c>
      <c r="L32">
        <v>1.9079999999999999</v>
      </c>
      <c r="M32">
        <v>1.5</v>
      </c>
      <c r="N32">
        <v>0.122</v>
      </c>
      <c r="O32">
        <v>0.28299999999999997</v>
      </c>
      <c r="P32">
        <v>7.69</v>
      </c>
      <c r="Q32">
        <v>1.29</v>
      </c>
      <c r="R32">
        <v>3.8769999999999998</v>
      </c>
      <c r="S32">
        <v>0</v>
      </c>
    </row>
    <row r="33" spans="2:19">
      <c r="B33">
        <v>1980</v>
      </c>
      <c r="C33">
        <v>5</v>
      </c>
      <c r="E33">
        <v>6.3120000000000003</v>
      </c>
      <c r="F33">
        <v>6.1260000000000003</v>
      </c>
      <c r="G33">
        <v>5.38</v>
      </c>
      <c r="H33">
        <v>5.3739999999999997</v>
      </c>
      <c r="I33">
        <v>4.6239999999999997</v>
      </c>
      <c r="J33">
        <v>4.2489999999999997</v>
      </c>
      <c r="K33">
        <v>5.2789999999999999</v>
      </c>
      <c r="L33">
        <v>2.0630000000000002</v>
      </c>
      <c r="M33">
        <v>1.5029999999999999</v>
      </c>
      <c r="N33">
        <v>0.186</v>
      </c>
      <c r="O33">
        <v>0.375</v>
      </c>
      <c r="S33">
        <v>11</v>
      </c>
    </row>
    <row r="34" spans="2:19">
      <c r="B34">
        <v>1980</v>
      </c>
      <c r="C34">
        <v>6</v>
      </c>
      <c r="D34">
        <v>6.6959999999999997</v>
      </c>
      <c r="E34">
        <v>6.3890000000000002</v>
      </c>
      <c r="F34">
        <v>6.1630000000000003</v>
      </c>
      <c r="G34">
        <v>5.41</v>
      </c>
      <c r="H34">
        <v>5.407</v>
      </c>
      <c r="I34">
        <v>4.6509999999999998</v>
      </c>
      <c r="J34">
        <v>4.2370000000000001</v>
      </c>
      <c r="K34">
        <v>5.3129999999999997</v>
      </c>
      <c r="L34">
        <v>2.1520000000000001</v>
      </c>
      <c r="M34">
        <v>1.512</v>
      </c>
      <c r="N34">
        <v>0.22600000000000001</v>
      </c>
      <c r="O34">
        <v>0.41499999999999998</v>
      </c>
      <c r="P34">
        <v>7.65</v>
      </c>
      <c r="Q34">
        <v>1.21</v>
      </c>
      <c r="R34">
        <v>3.8130000000000002</v>
      </c>
      <c r="S34">
        <v>0</v>
      </c>
    </row>
    <row r="35" spans="2:19">
      <c r="B35">
        <v>1980</v>
      </c>
      <c r="C35">
        <v>7</v>
      </c>
      <c r="D35">
        <v>6.7789999999999999</v>
      </c>
      <c r="E35">
        <v>6.431</v>
      </c>
      <c r="F35">
        <v>6.2089999999999996</v>
      </c>
      <c r="G35">
        <v>5.4470000000000001</v>
      </c>
      <c r="H35">
        <v>5.4379999999999997</v>
      </c>
      <c r="I35">
        <v>4.67</v>
      </c>
      <c r="J35">
        <v>4.2789999999999999</v>
      </c>
      <c r="K35">
        <v>5.3550000000000004</v>
      </c>
      <c r="L35">
        <v>2.1520000000000001</v>
      </c>
      <c r="M35">
        <v>1.5389999999999999</v>
      </c>
      <c r="N35">
        <v>0.22600000000000001</v>
      </c>
      <c r="O35">
        <v>0.39</v>
      </c>
      <c r="P35">
        <v>7.59</v>
      </c>
      <c r="Q35">
        <v>1.1399999999999999</v>
      </c>
      <c r="R35">
        <v>3.8889999999999998</v>
      </c>
      <c r="S35">
        <v>0</v>
      </c>
    </row>
    <row r="36" spans="2:19">
      <c r="B36">
        <v>1980</v>
      </c>
      <c r="C36">
        <v>8</v>
      </c>
      <c r="D36">
        <v>6.6840000000000002</v>
      </c>
      <c r="E36">
        <v>6.4649999999999999</v>
      </c>
      <c r="F36">
        <v>6.2670000000000003</v>
      </c>
      <c r="G36">
        <v>5.5049999999999999</v>
      </c>
      <c r="H36">
        <v>5.492</v>
      </c>
      <c r="I36">
        <v>4.7210000000000001</v>
      </c>
      <c r="J36">
        <v>4.4320000000000004</v>
      </c>
      <c r="K36">
        <v>5.45</v>
      </c>
      <c r="L36">
        <v>2.0329999999999999</v>
      </c>
      <c r="M36">
        <v>1.5449999999999999</v>
      </c>
      <c r="N36">
        <v>0.19800000000000001</v>
      </c>
      <c r="O36">
        <v>0.28999999999999998</v>
      </c>
      <c r="P36">
        <v>7.61</v>
      </c>
      <c r="Q36">
        <v>1.21</v>
      </c>
      <c r="R36">
        <v>4.0540000000000003</v>
      </c>
      <c r="S36">
        <v>0</v>
      </c>
    </row>
    <row r="37" spans="2:19">
      <c r="B37">
        <v>1980</v>
      </c>
      <c r="C37">
        <v>9</v>
      </c>
      <c r="D37">
        <v>6.7450000000000001</v>
      </c>
      <c r="E37">
        <v>6.4370000000000003</v>
      </c>
      <c r="F37">
        <v>6.2880000000000003</v>
      </c>
      <c r="G37">
        <v>5.532</v>
      </c>
      <c r="H37">
        <v>5.52</v>
      </c>
      <c r="I37">
        <v>4.7519999999999998</v>
      </c>
      <c r="J37">
        <v>4.4779999999999998</v>
      </c>
      <c r="K37">
        <v>5.4560000000000004</v>
      </c>
      <c r="L37">
        <v>1.96</v>
      </c>
      <c r="M37">
        <v>1.536</v>
      </c>
      <c r="N37">
        <v>0.14899999999999999</v>
      </c>
      <c r="O37">
        <v>0.27400000000000002</v>
      </c>
      <c r="P37">
        <v>7.53</v>
      </c>
      <c r="Q37">
        <v>1.1299999999999999</v>
      </c>
      <c r="R37">
        <v>4.2060000000000004</v>
      </c>
      <c r="S37">
        <v>0</v>
      </c>
    </row>
    <row r="38" spans="2:19">
      <c r="B38">
        <v>1980</v>
      </c>
      <c r="C38">
        <v>10</v>
      </c>
      <c r="E38">
        <v>6.3860000000000001</v>
      </c>
      <c r="F38">
        <v>6.2670000000000003</v>
      </c>
      <c r="G38">
        <v>5.5140000000000002</v>
      </c>
      <c r="H38">
        <v>5.5140000000000002</v>
      </c>
      <c r="I38">
        <v>4.7640000000000002</v>
      </c>
      <c r="J38">
        <v>4.4409999999999998</v>
      </c>
      <c r="K38">
        <v>5.4130000000000003</v>
      </c>
      <c r="L38">
        <v>1.9450000000000001</v>
      </c>
      <c r="M38">
        <v>1.5029999999999999</v>
      </c>
      <c r="N38">
        <v>0.11899999999999999</v>
      </c>
      <c r="O38">
        <v>0.32300000000000001</v>
      </c>
      <c r="S38">
        <v>11</v>
      </c>
    </row>
    <row r="39" spans="2:19">
      <c r="B39">
        <v>1980</v>
      </c>
      <c r="C39">
        <v>11</v>
      </c>
      <c r="D39">
        <v>6.9279999999999999</v>
      </c>
      <c r="E39">
        <v>6.407</v>
      </c>
      <c r="F39">
        <v>6.23</v>
      </c>
      <c r="G39">
        <v>5.4770000000000003</v>
      </c>
      <c r="H39">
        <v>5.48</v>
      </c>
      <c r="I39">
        <v>4.7300000000000004</v>
      </c>
      <c r="J39">
        <v>4.34</v>
      </c>
      <c r="K39">
        <v>5.3739999999999997</v>
      </c>
      <c r="L39">
        <v>2.0670000000000002</v>
      </c>
      <c r="M39">
        <v>1.5029999999999999</v>
      </c>
      <c r="N39">
        <v>0.17699999999999999</v>
      </c>
      <c r="O39">
        <v>0.38700000000000001</v>
      </c>
      <c r="P39">
        <v>7.65</v>
      </c>
      <c r="Q39">
        <v>1.25</v>
      </c>
      <c r="R39">
        <v>3.6789999999999998</v>
      </c>
      <c r="S39">
        <v>0</v>
      </c>
    </row>
    <row r="40" spans="2:19">
      <c r="B40">
        <v>1980</v>
      </c>
      <c r="C40">
        <v>12</v>
      </c>
      <c r="D40">
        <v>7.0469999999999997</v>
      </c>
      <c r="E40">
        <v>6.55</v>
      </c>
      <c r="F40">
        <v>6.3090000000000002</v>
      </c>
      <c r="G40">
        <v>5.569</v>
      </c>
      <c r="H40">
        <v>5.5720000000000001</v>
      </c>
      <c r="I40">
        <v>4.8310000000000004</v>
      </c>
      <c r="J40">
        <v>4.4139999999999997</v>
      </c>
      <c r="K40">
        <v>5.48</v>
      </c>
      <c r="L40">
        <v>2.137</v>
      </c>
      <c r="M40">
        <v>1.478</v>
      </c>
      <c r="N40">
        <v>0.23799999999999999</v>
      </c>
      <c r="O40">
        <v>0.41799999999999998</v>
      </c>
      <c r="P40">
        <v>7.71</v>
      </c>
      <c r="Q40">
        <v>1.31</v>
      </c>
      <c r="R40">
        <v>3.7829999999999999</v>
      </c>
      <c r="S40">
        <v>0</v>
      </c>
    </row>
    <row r="41" spans="2:19">
      <c r="B41">
        <v>1981</v>
      </c>
      <c r="C41">
        <v>1</v>
      </c>
      <c r="D41">
        <v>7.08</v>
      </c>
      <c r="E41">
        <v>6.6689999999999996</v>
      </c>
      <c r="F41">
        <v>6.3920000000000003</v>
      </c>
      <c r="G41">
        <v>5.6689999999999996</v>
      </c>
      <c r="H41">
        <v>5.6689999999999996</v>
      </c>
      <c r="I41">
        <v>4.944</v>
      </c>
      <c r="J41">
        <v>4.5049999999999999</v>
      </c>
      <c r="K41">
        <v>5.5869999999999997</v>
      </c>
      <c r="L41">
        <v>2.1640000000000001</v>
      </c>
      <c r="M41">
        <v>1.448</v>
      </c>
      <c r="N41">
        <v>0.27400000000000002</v>
      </c>
      <c r="O41">
        <v>0.439</v>
      </c>
      <c r="P41">
        <v>7.67</v>
      </c>
      <c r="Q41">
        <v>1.28</v>
      </c>
      <c r="R41">
        <v>4.069</v>
      </c>
      <c r="S41">
        <v>0</v>
      </c>
    </row>
    <row r="42" spans="2:19">
      <c r="B42">
        <v>1981</v>
      </c>
      <c r="C42">
        <v>2</v>
      </c>
      <c r="D42">
        <v>6.7149999999999999</v>
      </c>
      <c r="E42">
        <v>6.4980000000000002</v>
      </c>
      <c r="F42">
        <v>6.2880000000000003</v>
      </c>
      <c r="G42">
        <v>5.5289999999999999</v>
      </c>
      <c r="H42">
        <v>5.5259999999999998</v>
      </c>
      <c r="I42">
        <v>4.7670000000000003</v>
      </c>
      <c r="J42">
        <v>4.4290000000000003</v>
      </c>
      <c r="K42">
        <v>5.4649999999999999</v>
      </c>
      <c r="L42">
        <v>2.0699999999999998</v>
      </c>
      <c r="M42">
        <v>1.5209999999999999</v>
      </c>
      <c r="N42">
        <v>0.21</v>
      </c>
      <c r="O42">
        <v>0.33800000000000002</v>
      </c>
      <c r="P42">
        <v>7.58</v>
      </c>
      <c r="Q42">
        <v>1.1599999999999999</v>
      </c>
      <c r="R42">
        <v>3.996</v>
      </c>
      <c r="S42">
        <v>0</v>
      </c>
    </row>
    <row r="43" spans="2:19">
      <c r="B43">
        <v>1981</v>
      </c>
      <c r="C43">
        <v>3</v>
      </c>
      <c r="D43">
        <v>6.6079999999999997</v>
      </c>
      <c r="E43">
        <v>6.3890000000000002</v>
      </c>
      <c r="F43">
        <v>6.2359999999999998</v>
      </c>
      <c r="G43">
        <v>5.5019999999999998</v>
      </c>
      <c r="H43">
        <v>5.4960000000000004</v>
      </c>
      <c r="I43">
        <v>4.758</v>
      </c>
      <c r="J43">
        <v>4.45</v>
      </c>
      <c r="K43">
        <v>5.4189999999999996</v>
      </c>
      <c r="L43">
        <v>1.9390000000000001</v>
      </c>
      <c r="M43">
        <v>1.478</v>
      </c>
      <c r="N43">
        <v>0.152</v>
      </c>
      <c r="O43">
        <v>0.308</v>
      </c>
      <c r="P43">
        <v>7.64</v>
      </c>
      <c r="Q43">
        <v>1.24</v>
      </c>
      <c r="R43">
        <v>4.1239999999999997</v>
      </c>
      <c r="S43">
        <v>0</v>
      </c>
    </row>
    <row r="44" spans="2:19">
      <c r="B44">
        <v>1981</v>
      </c>
      <c r="C44">
        <v>4</v>
      </c>
      <c r="D44">
        <v>6.52</v>
      </c>
      <c r="E44">
        <v>6.242</v>
      </c>
      <c r="F44">
        <v>6.12</v>
      </c>
      <c r="G44">
        <v>5.3739999999999997</v>
      </c>
      <c r="H44">
        <v>5.3710000000000004</v>
      </c>
      <c r="I44">
        <v>4.6210000000000004</v>
      </c>
      <c r="J44">
        <v>4.298</v>
      </c>
      <c r="K44">
        <v>5.27</v>
      </c>
      <c r="L44">
        <v>1.9450000000000001</v>
      </c>
      <c r="M44">
        <v>1.5</v>
      </c>
      <c r="N44">
        <v>0.122</v>
      </c>
      <c r="O44">
        <v>0.32300000000000001</v>
      </c>
      <c r="P44">
        <v>7.56</v>
      </c>
      <c r="Q44">
        <v>1.18</v>
      </c>
      <c r="R44">
        <v>3.8370000000000002</v>
      </c>
      <c r="S44">
        <v>0</v>
      </c>
    </row>
    <row r="45" spans="2:19">
      <c r="B45">
        <v>1981</v>
      </c>
      <c r="C45">
        <v>5</v>
      </c>
      <c r="D45">
        <v>6.742</v>
      </c>
      <c r="E45">
        <v>6.3579999999999997</v>
      </c>
      <c r="F45">
        <v>6.1689999999999996</v>
      </c>
      <c r="G45">
        <v>5.4039999999999999</v>
      </c>
      <c r="H45">
        <v>5.4009999999999998</v>
      </c>
      <c r="I45">
        <v>4.633</v>
      </c>
      <c r="J45">
        <v>4.2850000000000001</v>
      </c>
      <c r="K45">
        <v>5.3220000000000001</v>
      </c>
      <c r="L45">
        <v>2.073</v>
      </c>
      <c r="M45">
        <v>1.5389999999999999</v>
      </c>
      <c r="N45">
        <v>0.189</v>
      </c>
      <c r="O45">
        <v>0.34399999999999997</v>
      </c>
      <c r="P45">
        <v>7.66</v>
      </c>
      <c r="Q45">
        <v>1.23</v>
      </c>
      <c r="R45">
        <v>3.6389999999999998</v>
      </c>
      <c r="S45">
        <v>0</v>
      </c>
    </row>
    <row r="46" spans="2:19">
      <c r="B46">
        <v>1981</v>
      </c>
      <c r="C46">
        <v>6</v>
      </c>
      <c r="E46">
        <v>6.3789999999999996</v>
      </c>
      <c r="F46">
        <v>6.1360000000000001</v>
      </c>
      <c r="G46">
        <v>5.3680000000000003</v>
      </c>
      <c r="H46">
        <v>5.3639999999999999</v>
      </c>
      <c r="I46">
        <v>4.5960000000000001</v>
      </c>
      <c r="J46">
        <v>4.1479999999999997</v>
      </c>
      <c r="K46">
        <v>5.2640000000000002</v>
      </c>
      <c r="L46">
        <v>2.2309999999999999</v>
      </c>
      <c r="M46">
        <v>1.5389999999999999</v>
      </c>
      <c r="N46">
        <v>0.24399999999999999</v>
      </c>
      <c r="O46">
        <v>0.44800000000000001</v>
      </c>
      <c r="S46">
        <v>11</v>
      </c>
    </row>
    <row r="47" spans="2:19">
      <c r="B47">
        <v>1981</v>
      </c>
      <c r="C47">
        <v>7</v>
      </c>
      <c r="E47">
        <v>6.4649999999999999</v>
      </c>
      <c r="F47">
        <v>6.218</v>
      </c>
      <c r="G47">
        <v>5.4560000000000004</v>
      </c>
      <c r="H47">
        <v>5.45</v>
      </c>
      <c r="I47">
        <v>4.6790000000000003</v>
      </c>
      <c r="J47">
        <v>4.2370000000000001</v>
      </c>
      <c r="K47">
        <v>5.3520000000000003</v>
      </c>
      <c r="L47">
        <v>2.2280000000000002</v>
      </c>
      <c r="M47">
        <v>1.5389999999999999</v>
      </c>
      <c r="N47">
        <v>0.247</v>
      </c>
      <c r="O47">
        <v>0.442</v>
      </c>
      <c r="S47">
        <v>11</v>
      </c>
    </row>
    <row r="48" spans="2:19">
      <c r="B48">
        <v>1981</v>
      </c>
      <c r="C48">
        <v>8</v>
      </c>
      <c r="E48">
        <v>6.3760000000000003</v>
      </c>
      <c r="F48">
        <v>6.1660000000000004</v>
      </c>
      <c r="G48">
        <v>5.4349999999999996</v>
      </c>
      <c r="H48">
        <v>5.4279999999999999</v>
      </c>
      <c r="I48">
        <v>4.6909999999999998</v>
      </c>
      <c r="J48">
        <v>4.3369999999999997</v>
      </c>
      <c r="K48">
        <v>5.3579999999999997</v>
      </c>
      <c r="L48">
        <v>2.0390000000000001</v>
      </c>
      <c r="M48">
        <v>1.4750000000000001</v>
      </c>
      <c r="N48">
        <v>0.21</v>
      </c>
      <c r="O48">
        <v>0.35399999999999998</v>
      </c>
      <c r="S48">
        <v>11</v>
      </c>
    </row>
    <row r="49" spans="2:19">
      <c r="B49">
        <v>1981</v>
      </c>
      <c r="C49">
        <v>9</v>
      </c>
      <c r="D49">
        <v>6.6449999999999996</v>
      </c>
      <c r="E49">
        <v>6.3860000000000001</v>
      </c>
      <c r="F49">
        <v>6.2329999999999997</v>
      </c>
      <c r="G49">
        <v>5.5259999999999998</v>
      </c>
      <c r="H49">
        <v>5.52</v>
      </c>
      <c r="I49">
        <v>4.8070000000000004</v>
      </c>
      <c r="J49">
        <v>4.5510000000000002</v>
      </c>
      <c r="K49">
        <v>5.468</v>
      </c>
      <c r="L49">
        <v>1.835</v>
      </c>
      <c r="M49">
        <v>1.4259999999999999</v>
      </c>
      <c r="N49">
        <v>0.152</v>
      </c>
      <c r="O49">
        <v>0.25600000000000001</v>
      </c>
      <c r="P49">
        <v>7.96</v>
      </c>
      <c r="Q49">
        <v>1.53</v>
      </c>
      <c r="R49">
        <v>4.2670000000000003</v>
      </c>
      <c r="S49">
        <v>0</v>
      </c>
    </row>
    <row r="50" spans="2:19">
      <c r="B50">
        <v>1981</v>
      </c>
      <c r="C50">
        <v>10</v>
      </c>
      <c r="D50">
        <v>7.3730000000000002</v>
      </c>
      <c r="E50">
        <v>6.4219999999999997</v>
      </c>
      <c r="F50">
        <v>6.2880000000000003</v>
      </c>
      <c r="G50">
        <v>5.5410000000000004</v>
      </c>
      <c r="H50">
        <v>5.5380000000000003</v>
      </c>
      <c r="I50">
        <v>4.7880000000000003</v>
      </c>
      <c r="J50">
        <v>4.4649999999999999</v>
      </c>
      <c r="K50">
        <v>5.444</v>
      </c>
      <c r="L50">
        <v>1.9570000000000001</v>
      </c>
      <c r="M50">
        <v>1.5</v>
      </c>
      <c r="N50">
        <v>0.13400000000000001</v>
      </c>
      <c r="O50">
        <v>0.32300000000000001</v>
      </c>
      <c r="P50">
        <v>7.61</v>
      </c>
      <c r="Q50">
        <v>1.22</v>
      </c>
      <c r="R50">
        <v>4.6760000000000002</v>
      </c>
      <c r="S50">
        <v>0</v>
      </c>
    </row>
    <row r="51" spans="2:19">
      <c r="B51">
        <v>1981</v>
      </c>
      <c r="C51">
        <v>11</v>
      </c>
      <c r="D51">
        <v>8.8059999999999992</v>
      </c>
      <c r="E51">
        <v>6.66</v>
      </c>
      <c r="F51">
        <v>6.4740000000000002</v>
      </c>
      <c r="G51">
        <v>5.633</v>
      </c>
      <c r="H51">
        <v>5.6509999999999998</v>
      </c>
      <c r="I51">
        <v>4.8310000000000004</v>
      </c>
      <c r="J51">
        <v>4.4009999999999998</v>
      </c>
      <c r="K51">
        <v>5.532</v>
      </c>
      <c r="L51">
        <v>2.2589999999999999</v>
      </c>
      <c r="M51">
        <v>1.643</v>
      </c>
      <c r="N51">
        <v>0.189</v>
      </c>
      <c r="O51">
        <v>0.43</v>
      </c>
      <c r="P51">
        <v>7.59</v>
      </c>
      <c r="Q51">
        <v>1.27</v>
      </c>
      <c r="R51">
        <v>4.3890000000000002</v>
      </c>
      <c r="S51">
        <v>0</v>
      </c>
    </row>
    <row r="52" spans="2:19">
      <c r="B52">
        <v>1981</v>
      </c>
      <c r="C52">
        <v>12</v>
      </c>
      <c r="E52">
        <v>6.6050000000000004</v>
      </c>
      <c r="F52">
        <v>6.3579999999999997</v>
      </c>
      <c r="G52">
        <v>5.633</v>
      </c>
      <c r="H52">
        <v>5.6390000000000002</v>
      </c>
      <c r="I52">
        <v>4.92</v>
      </c>
      <c r="J52">
        <v>4.4779999999999998</v>
      </c>
      <c r="K52">
        <v>5.5410000000000004</v>
      </c>
      <c r="L52">
        <v>2.1280000000000001</v>
      </c>
      <c r="M52">
        <v>1.4390000000000001</v>
      </c>
      <c r="N52">
        <v>0.247</v>
      </c>
      <c r="O52">
        <v>0.442</v>
      </c>
      <c r="S52">
        <v>11</v>
      </c>
    </row>
    <row r="53" spans="2:19">
      <c r="B53">
        <v>1982</v>
      </c>
      <c r="C53">
        <v>1</v>
      </c>
      <c r="D53">
        <v>6.98</v>
      </c>
      <c r="E53">
        <v>6.5170000000000003</v>
      </c>
      <c r="F53">
        <v>6.2610000000000001</v>
      </c>
      <c r="G53">
        <v>5.5140000000000002</v>
      </c>
      <c r="H53">
        <v>5.508</v>
      </c>
      <c r="I53">
        <v>4.7519999999999998</v>
      </c>
      <c r="J53">
        <v>4.34</v>
      </c>
      <c r="K53">
        <v>5.4279999999999999</v>
      </c>
      <c r="L53">
        <v>2.1760000000000002</v>
      </c>
      <c r="M53">
        <v>1.506</v>
      </c>
      <c r="N53">
        <v>0.25600000000000001</v>
      </c>
      <c r="O53">
        <v>0.41099999999999998</v>
      </c>
      <c r="P53">
        <v>7.62</v>
      </c>
      <c r="Q53">
        <v>1.21</v>
      </c>
      <c r="R53">
        <v>3.6909999999999998</v>
      </c>
      <c r="S53">
        <v>0</v>
      </c>
    </row>
    <row r="54" spans="2:19">
      <c r="B54">
        <v>1982</v>
      </c>
      <c r="C54">
        <v>2</v>
      </c>
      <c r="D54">
        <v>6.8310000000000004</v>
      </c>
      <c r="E54">
        <v>6.4980000000000002</v>
      </c>
      <c r="F54">
        <v>6.2729999999999997</v>
      </c>
      <c r="G54">
        <v>5.52</v>
      </c>
      <c r="H54">
        <v>5.5140000000000002</v>
      </c>
      <c r="I54">
        <v>4.7519999999999998</v>
      </c>
      <c r="J54">
        <v>4.3920000000000003</v>
      </c>
      <c r="K54">
        <v>5.444</v>
      </c>
      <c r="L54">
        <v>2.1059999999999999</v>
      </c>
      <c r="M54">
        <v>1.5209999999999999</v>
      </c>
      <c r="N54">
        <v>0.223</v>
      </c>
      <c r="O54">
        <v>0.36299999999999999</v>
      </c>
      <c r="P54">
        <v>7.67</v>
      </c>
      <c r="Q54">
        <v>1.24</v>
      </c>
      <c r="R54">
        <v>3.8279999999999998</v>
      </c>
      <c r="S54">
        <v>0</v>
      </c>
    </row>
    <row r="55" spans="2:19">
      <c r="B55">
        <v>1982</v>
      </c>
      <c r="C55">
        <v>3</v>
      </c>
      <c r="D55">
        <v>6.782</v>
      </c>
      <c r="E55">
        <v>6.5229999999999997</v>
      </c>
      <c r="F55">
        <v>6.3460000000000001</v>
      </c>
      <c r="G55">
        <v>5.6020000000000003</v>
      </c>
      <c r="H55">
        <v>5.5990000000000002</v>
      </c>
      <c r="I55">
        <v>4.8520000000000003</v>
      </c>
      <c r="J55">
        <v>4.5380000000000003</v>
      </c>
      <c r="K55">
        <v>5.5289999999999999</v>
      </c>
      <c r="L55">
        <v>1.984</v>
      </c>
      <c r="M55">
        <v>1.494</v>
      </c>
      <c r="N55">
        <v>0.17699999999999999</v>
      </c>
      <c r="O55">
        <v>0.314</v>
      </c>
      <c r="P55">
        <v>7.6</v>
      </c>
      <c r="Q55">
        <v>1.25</v>
      </c>
      <c r="R55">
        <v>4.1609999999999996</v>
      </c>
      <c r="S55">
        <v>0</v>
      </c>
    </row>
    <row r="56" spans="2:19">
      <c r="B56">
        <v>1982</v>
      </c>
      <c r="C56">
        <v>4</v>
      </c>
      <c r="D56">
        <v>6.7569999999999997</v>
      </c>
      <c r="E56">
        <v>6.3979999999999997</v>
      </c>
      <c r="F56">
        <v>6.2640000000000002</v>
      </c>
      <c r="G56">
        <v>5.508</v>
      </c>
      <c r="H56">
        <v>5.5049999999999999</v>
      </c>
      <c r="I56">
        <v>4.7460000000000004</v>
      </c>
      <c r="J56">
        <v>4.407</v>
      </c>
      <c r="K56">
        <v>5.4009999999999998</v>
      </c>
      <c r="L56">
        <v>1.99</v>
      </c>
      <c r="M56">
        <v>1.518</v>
      </c>
      <c r="N56">
        <v>0.13400000000000001</v>
      </c>
      <c r="O56">
        <v>0.34100000000000003</v>
      </c>
      <c r="P56">
        <v>7.58</v>
      </c>
      <c r="Q56">
        <v>1.26</v>
      </c>
      <c r="R56">
        <v>3.9009999999999998</v>
      </c>
      <c r="S56">
        <v>0</v>
      </c>
    </row>
    <row r="57" spans="2:19">
      <c r="B57">
        <v>1982</v>
      </c>
      <c r="C57">
        <v>5</v>
      </c>
      <c r="D57">
        <v>6.843</v>
      </c>
      <c r="E57">
        <v>6.3150000000000004</v>
      </c>
      <c r="F57">
        <v>6.1420000000000003</v>
      </c>
      <c r="G57">
        <v>5.3979999999999997</v>
      </c>
      <c r="H57">
        <v>5.3949999999999996</v>
      </c>
      <c r="I57">
        <v>4.6479999999999997</v>
      </c>
      <c r="J57">
        <v>4.2489999999999997</v>
      </c>
      <c r="K57">
        <v>5.282</v>
      </c>
      <c r="L57">
        <v>2.0670000000000002</v>
      </c>
      <c r="M57">
        <v>1.494</v>
      </c>
      <c r="N57">
        <v>0.17399999999999999</v>
      </c>
      <c r="O57">
        <v>0.39900000000000002</v>
      </c>
      <c r="P57">
        <v>7.58</v>
      </c>
      <c r="Q57">
        <v>1.18</v>
      </c>
      <c r="R57">
        <v>3.734</v>
      </c>
      <c r="S57">
        <v>0</v>
      </c>
    </row>
    <row r="58" spans="2:19">
      <c r="B58">
        <v>1982</v>
      </c>
      <c r="C58">
        <v>6</v>
      </c>
      <c r="D58">
        <v>6.9829999999999997</v>
      </c>
      <c r="E58">
        <v>6.4740000000000002</v>
      </c>
      <c r="F58">
        <v>6.2480000000000002</v>
      </c>
      <c r="G58">
        <v>5.5019999999999998</v>
      </c>
      <c r="H58">
        <v>5.4989999999999997</v>
      </c>
      <c r="I58">
        <v>4.7460000000000004</v>
      </c>
      <c r="J58">
        <v>4.3250000000000002</v>
      </c>
      <c r="K58">
        <v>5.4009999999999998</v>
      </c>
      <c r="L58">
        <v>2.149</v>
      </c>
      <c r="M58">
        <v>1.5029999999999999</v>
      </c>
      <c r="N58">
        <v>0.22600000000000001</v>
      </c>
      <c r="O58">
        <v>0.42399999999999999</v>
      </c>
      <c r="P58">
        <v>7.6</v>
      </c>
      <c r="Q58">
        <v>1.17</v>
      </c>
      <c r="R58">
        <v>3.7160000000000002</v>
      </c>
      <c r="S58">
        <v>0</v>
      </c>
    </row>
    <row r="59" spans="2:19">
      <c r="B59">
        <v>1982</v>
      </c>
      <c r="C59">
        <v>7</v>
      </c>
      <c r="D59">
        <v>6.91</v>
      </c>
      <c r="E59">
        <v>6.4589999999999996</v>
      </c>
      <c r="F59">
        <v>6.2089999999999996</v>
      </c>
      <c r="G59">
        <v>5.4740000000000002</v>
      </c>
      <c r="H59">
        <v>5.4710000000000001</v>
      </c>
      <c r="I59">
        <v>4.734</v>
      </c>
      <c r="J59">
        <v>4.3310000000000004</v>
      </c>
      <c r="K59">
        <v>5.3949999999999996</v>
      </c>
      <c r="L59">
        <v>2.1280000000000001</v>
      </c>
      <c r="M59">
        <v>1.4750000000000001</v>
      </c>
      <c r="N59">
        <v>0.25</v>
      </c>
      <c r="O59">
        <v>0.40500000000000003</v>
      </c>
      <c r="P59">
        <v>7.67</v>
      </c>
      <c r="Q59">
        <v>1.21</v>
      </c>
      <c r="R59">
        <v>3.7029999999999998</v>
      </c>
      <c r="S59">
        <v>0</v>
      </c>
    </row>
    <row r="60" spans="2:19">
      <c r="B60">
        <v>1982</v>
      </c>
      <c r="C60">
        <v>8</v>
      </c>
      <c r="D60">
        <v>6.8339999999999996</v>
      </c>
      <c r="E60">
        <v>6.4829999999999997</v>
      </c>
      <c r="F60">
        <v>6.2670000000000003</v>
      </c>
      <c r="G60">
        <v>5.5289999999999999</v>
      </c>
      <c r="H60">
        <v>5.5259999999999998</v>
      </c>
      <c r="I60">
        <v>4.7880000000000003</v>
      </c>
      <c r="J60">
        <v>4.41</v>
      </c>
      <c r="K60">
        <v>5.4470000000000001</v>
      </c>
      <c r="L60">
        <v>2.073</v>
      </c>
      <c r="M60">
        <v>1.478</v>
      </c>
      <c r="N60">
        <v>0.216</v>
      </c>
      <c r="O60">
        <v>0.378</v>
      </c>
      <c r="P60">
        <v>7.66</v>
      </c>
      <c r="Q60">
        <v>1.22</v>
      </c>
      <c r="R60">
        <v>3.911</v>
      </c>
      <c r="S60">
        <v>0</v>
      </c>
    </row>
    <row r="61" spans="2:19">
      <c r="B61">
        <v>1982</v>
      </c>
      <c r="C61">
        <v>9</v>
      </c>
      <c r="D61">
        <v>6.76</v>
      </c>
      <c r="E61">
        <v>6.48</v>
      </c>
      <c r="F61">
        <v>6.3280000000000003</v>
      </c>
      <c r="G61">
        <v>5.59</v>
      </c>
      <c r="H61">
        <v>5.5869999999999997</v>
      </c>
      <c r="I61">
        <v>4.8460000000000001</v>
      </c>
      <c r="J61">
        <v>4.5419999999999998</v>
      </c>
      <c r="K61">
        <v>5.5110000000000001</v>
      </c>
      <c r="L61">
        <v>1.9390000000000001</v>
      </c>
      <c r="M61">
        <v>1.478</v>
      </c>
      <c r="N61">
        <v>0.152</v>
      </c>
      <c r="O61">
        <v>0.30499999999999999</v>
      </c>
      <c r="P61">
        <v>7.63</v>
      </c>
      <c r="Q61">
        <v>1.22</v>
      </c>
      <c r="R61">
        <v>4.2309999999999999</v>
      </c>
      <c r="S61">
        <v>0</v>
      </c>
    </row>
    <row r="62" spans="2:19">
      <c r="B62">
        <v>1982</v>
      </c>
      <c r="C62">
        <v>10</v>
      </c>
      <c r="D62">
        <v>6.6449999999999996</v>
      </c>
      <c r="E62">
        <v>6.48</v>
      </c>
      <c r="F62">
        <v>6.3639999999999999</v>
      </c>
      <c r="G62">
        <v>5.6139999999999999</v>
      </c>
      <c r="H62">
        <v>5.6139999999999999</v>
      </c>
      <c r="I62">
        <v>4.8650000000000002</v>
      </c>
      <c r="J62">
        <v>4.5510000000000002</v>
      </c>
      <c r="K62">
        <v>5.5140000000000002</v>
      </c>
      <c r="L62">
        <v>1.929</v>
      </c>
      <c r="M62">
        <v>1.5</v>
      </c>
      <c r="N62">
        <v>0.11600000000000001</v>
      </c>
      <c r="O62">
        <v>0.314</v>
      </c>
      <c r="P62">
        <v>7.63</v>
      </c>
      <c r="Q62">
        <v>1.24</v>
      </c>
      <c r="R62">
        <v>4.2549999999999999</v>
      </c>
      <c r="S62">
        <v>0</v>
      </c>
    </row>
    <row r="63" spans="2:19">
      <c r="B63">
        <v>1982</v>
      </c>
      <c r="C63">
        <v>11</v>
      </c>
      <c r="D63">
        <v>7.3150000000000004</v>
      </c>
      <c r="E63">
        <v>6.6840000000000002</v>
      </c>
      <c r="F63">
        <v>6.4950000000000001</v>
      </c>
      <c r="G63">
        <v>5.7359999999999998</v>
      </c>
      <c r="H63">
        <v>5.7519999999999998</v>
      </c>
      <c r="I63">
        <v>5.0049999999999999</v>
      </c>
      <c r="J63">
        <v>4.5839999999999996</v>
      </c>
      <c r="K63">
        <v>5.633</v>
      </c>
      <c r="L63">
        <v>2.1</v>
      </c>
      <c r="M63">
        <v>1.4870000000000001</v>
      </c>
      <c r="N63">
        <v>0.192</v>
      </c>
      <c r="O63">
        <v>0.42399999999999999</v>
      </c>
      <c r="P63">
        <v>7.58</v>
      </c>
      <c r="Q63">
        <v>1.23</v>
      </c>
      <c r="R63">
        <v>4.109</v>
      </c>
      <c r="S63">
        <v>0</v>
      </c>
    </row>
    <row r="64" spans="2:19">
      <c r="B64">
        <v>1982</v>
      </c>
      <c r="C64">
        <v>12</v>
      </c>
      <c r="D64">
        <v>7.1719999999999997</v>
      </c>
      <c r="E64">
        <v>6.7240000000000002</v>
      </c>
      <c r="F64">
        <v>6.4770000000000003</v>
      </c>
      <c r="G64">
        <v>5.7119999999999997</v>
      </c>
      <c r="H64">
        <v>5.7210000000000001</v>
      </c>
      <c r="I64">
        <v>4.968</v>
      </c>
      <c r="J64">
        <v>4.4649999999999999</v>
      </c>
      <c r="K64">
        <v>5.5960000000000001</v>
      </c>
      <c r="L64">
        <v>2.2589999999999999</v>
      </c>
      <c r="M64">
        <v>1.506</v>
      </c>
      <c r="N64">
        <v>0.25</v>
      </c>
      <c r="O64">
        <v>0.503</v>
      </c>
      <c r="P64">
        <v>7.61</v>
      </c>
      <c r="Q64">
        <v>1.21</v>
      </c>
      <c r="R64">
        <v>3.8130000000000002</v>
      </c>
      <c r="S64">
        <v>0</v>
      </c>
    </row>
    <row r="65" spans="2:19">
      <c r="B65">
        <v>1983</v>
      </c>
      <c r="C65">
        <v>1</v>
      </c>
      <c r="D65">
        <v>7.3970000000000002</v>
      </c>
      <c r="E65">
        <v>6.8120000000000003</v>
      </c>
      <c r="F65">
        <v>6.5439999999999996</v>
      </c>
      <c r="G65">
        <v>5.7880000000000003</v>
      </c>
      <c r="H65">
        <v>5.7939999999999996</v>
      </c>
      <c r="I65">
        <v>5.0410000000000004</v>
      </c>
      <c r="J65">
        <v>4.5720000000000001</v>
      </c>
      <c r="K65">
        <v>5.694</v>
      </c>
      <c r="L65">
        <v>2.2429999999999999</v>
      </c>
      <c r="M65">
        <v>1.5029999999999999</v>
      </c>
      <c r="N65">
        <v>0.26800000000000002</v>
      </c>
      <c r="O65">
        <v>0.47199999999999998</v>
      </c>
      <c r="P65">
        <v>7.57</v>
      </c>
      <c r="Q65">
        <v>1.19</v>
      </c>
      <c r="R65">
        <v>3.9009999999999998</v>
      </c>
      <c r="S65">
        <v>0</v>
      </c>
    </row>
    <row r="66" spans="2:19">
      <c r="B66">
        <v>1983</v>
      </c>
      <c r="C66">
        <v>2</v>
      </c>
      <c r="D66">
        <v>7.1539999999999999</v>
      </c>
      <c r="E66">
        <v>6.7670000000000003</v>
      </c>
      <c r="F66">
        <v>6.5259999999999998</v>
      </c>
      <c r="G66">
        <v>5.8090000000000002</v>
      </c>
      <c r="H66">
        <v>5.8090000000000002</v>
      </c>
      <c r="I66">
        <v>5.0960000000000001</v>
      </c>
      <c r="J66">
        <v>4.734</v>
      </c>
      <c r="K66">
        <v>5.7489999999999997</v>
      </c>
      <c r="L66">
        <v>2.0329999999999999</v>
      </c>
      <c r="M66">
        <v>1.43</v>
      </c>
      <c r="N66">
        <v>0.24099999999999999</v>
      </c>
      <c r="O66">
        <v>0.36299999999999999</v>
      </c>
      <c r="P66">
        <v>7.69</v>
      </c>
      <c r="Q66">
        <v>1.33</v>
      </c>
      <c r="R66">
        <v>4.2949999999999999</v>
      </c>
      <c r="S66">
        <v>0</v>
      </c>
    </row>
    <row r="67" spans="2:19">
      <c r="B67">
        <v>1983</v>
      </c>
      <c r="C67">
        <v>3</v>
      </c>
      <c r="D67">
        <v>7.0709999999999997</v>
      </c>
      <c r="E67">
        <v>6.6509999999999998</v>
      </c>
      <c r="F67">
        <v>6.4859999999999998</v>
      </c>
      <c r="G67">
        <v>5.7450000000000001</v>
      </c>
      <c r="H67">
        <v>5.7450000000000001</v>
      </c>
      <c r="I67">
        <v>5.0140000000000002</v>
      </c>
      <c r="J67">
        <v>4.718</v>
      </c>
      <c r="K67">
        <v>5.6849999999999996</v>
      </c>
      <c r="L67">
        <v>1.929</v>
      </c>
      <c r="M67">
        <v>1.472</v>
      </c>
      <c r="N67">
        <v>0.16500000000000001</v>
      </c>
      <c r="O67">
        <v>0.29599999999999999</v>
      </c>
      <c r="P67">
        <v>7.73</v>
      </c>
      <c r="Q67">
        <v>1.38</v>
      </c>
      <c r="R67">
        <v>4.2060000000000004</v>
      </c>
      <c r="S67">
        <v>0</v>
      </c>
    </row>
    <row r="68" spans="2:19">
      <c r="B68">
        <v>1983</v>
      </c>
      <c r="C68">
        <v>4</v>
      </c>
      <c r="D68">
        <v>6.8849999999999998</v>
      </c>
      <c r="E68">
        <v>6.4249999999999998</v>
      </c>
      <c r="F68">
        <v>6.27</v>
      </c>
      <c r="G68">
        <v>5.5350000000000001</v>
      </c>
      <c r="H68">
        <v>5.5350000000000001</v>
      </c>
      <c r="I68">
        <v>4.8099999999999996</v>
      </c>
      <c r="J68">
        <v>4.4589999999999996</v>
      </c>
      <c r="K68">
        <v>5.444</v>
      </c>
      <c r="L68">
        <v>1.966</v>
      </c>
      <c r="M68">
        <v>1.46</v>
      </c>
      <c r="N68">
        <v>0.155</v>
      </c>
      <c r="O68">
        <v>0.35099999999999998</v>
      </c>
      <c r="P68">
        <v>7.65</v>
      </c>
      <c r="Q68">
        <v>1.24</v>
      </c>
      <c r="R68">
        <v>4.1760000000000002</v>
      </c>
      <c r="S68">
        <v>0</v>
      </c>
    </row>
    <row r="69" spans="2:19">
      <c r="B69">
        <v>1983</v>
      </c>
      <c r="C69">
        <v>5</v>
      </c>
      <c r="D69">
        <v>6.7119999999999997</v>
      </c>
      <c r="E69">
        <v>6.4160000000000004</v>
      </c>
      <c r="F69">
        <v>6.2210000000000001</v>
      </c>
      <c r="G69">
        <v>5.48</v>
      </c>
      <c r="H69">
        <v>5.4889999999999999</v>
      </c>
      <c r="I69">
        <v>4.7549999999999999</v>
      </c>
      <c r="J69">
        <v>4.3159999999999998</v>
      </c>
      <c r="K69">
        <v>5.3639999999999999</v>
      </c>
      <c r="L69">
        <v>2.097</v>
      </c>
      <c r="M69">
        <v>1.466</v>
      </c>
      <c r="N69">
        <v>0.192</v>
      </c>
      <c r="O69">
        <v>0.439</v>
      </c>
      <c r="P69">
        <v>7.63</v>
      </c>
      <c r="Q69">
        <v>1.21</v>
      </c>
      <c r="R69">
        <v>3.78</v>
      </c>
      <c r="S69">
        <v>0</v>
      </c>
    </row>
    <row r="70" spans="2:19">
      <c r="B70">
        <v>1983</v>
      </c>
      <c r="C70">
        <v>6</v>
      </c>
      <c r="D70">
        <v>6.843</v>
      </c>
      <c r="E70">
        <v>6.4649999999999999</v>
      </c>
      <c r="F70">
        <v>6.2329999999999997</v>
      </c>
      <c r="G70">
        <v>5.5049999999999999</v>
      </c>
      <c r="H70">
        <v>5.5049999999999999</v>
      </c>
      <c r="I70">
        <v>4.7789999999999999</v>
      </c>
      <c r="J70">
        <v>4.3129999999999997</v>
      </c>
      <c r="K70">
        <v>5.3890000000000002</v>
      </c>
      <c r="L70">
        <v>2.1549999999999998</v>
      </c>
      <c r="M70">
        <v>1.454</v>
      </c>
      <c r="N70">
        <v>0.23200000000000001</v>
      </c>
      <c r="O70">
        <v>0.46600000000000003</v>
      </c>
      <c r="P70">
        <v>7.67</v>
      </c>
      <c r="Q70">
        <v>1.26</v>
      </c>
      <c r="R70">
        <v>3.7639999999999998</v>
      </c>
      <c r="S70">
        <v>0</v>
      </c>
    </row>
    <row r="71" spans="2:19">
      <c r="B71">
        <v>1983</v>
      </c>
      <c r="C71">
        <v>7</v>
      </c>
      <c r="D71">
        <v>6.8789999999999996</v>
      </c>
      <c r="E71">
        <v>6.5110000000000001</v>
      </c>
      <c r="F71">
        <v>6.2640000000000002</v>
      </c>
      <c r="G71">
        <v>5.5350000000000001</v>
      </c>
      <c r="H71">
        <v>5.532</v>
      </c>
      <c r="I71">
        <v>4.8010000000000002</v>
      </c>
      <c r="J71">
        <v>4.3739999999999997</v>
      </c>
      <c r="K71">
        <v>5.4409999999999998</v>
      </c>
      <c r="L71">
        <v>2.137</v>
      </c>
      <c r="M71">
        <v>1.4630000000000001</v>
      </c>
      <c r="N71">
        <v>0.24399999999999999</v>
      </c>
      <c r="O71">
        <v>0.43</v>
      </c>
      <c r="P71">
        <v>7.62</v>
      </c>
      <c r="Q71">
        <v>1.19</v>
      </c>
      <c r="R71">
        <v>3.6640000000000001</v>
      </c>
      <c r="S71">
        <v>0</v>
      </c>
    </row>
    <row r="72" spans="2:19">
      <c r="B72">
        <v>1983</v>
      </c>
      <c r="C72">
        <v>8</v>
      </c>
      <c r="D72">
        <v>6.9740000000000002</v>
      </c>
      <c r="E72">
        <v>6.5960000000000001</v>
      </c>
      <c r="F72">
        <v>6.3490000000000002</v>
      </c>
      <c r="G72">
        <v>5.6210000000000004</v>
      </c>
      <c r="H72">
        <v>5.6109999999999998</v>
      </c>
      <c r="I72">
        <v>4.8769999999999998</v>
      </c>
      <c r="J72">
        <v>4.5110000000000001</v>
      </c>
      <c r="K72">
        <v>5.5529999999999999</v>
      </c>
      <c r="L72">
        <v>2.085</v>
      </c>
      <c r="M72">
        <v>1.4690000000000001</v>
      </c>
      <c r="N72">
        <v>0.247</v>
      </c>
      <c r="O72">
        <v>0.36899999999999999</v>
      </c>
      <c r="P72">
        <v>7.64</v>
      </c>
      <c r="Q72">
        <v>1.21</v>
      </c>
      <c r="R72">
        <v>3.8769999999999998</v>
      </c>
      <c r="S72">
        <v>0</v>
      </c>
    </row>
    <row r="73" spans="2:19">
      <c r="B73">
        <v>1983</v>
      </c>
      <c r="C73">
        <v>9</v>
      </c>
      <c r="D73">
        <v>6.8339999999999996</v>
      </c>
      <c r="E73">
        <v>6.5839999999999996</v>
      </c>
      <c r="F73">
        <v>6.3920000000000003</v>
      </c>
      <c r="G73">
        <v>5.66</v>
      </c>
      <c r="H73">
        <v>5.66</v>
      </c>
      <c r="I73">
        <v>4.9290000000000003</v>
      </c>
      <c r="J73">
        <v>4.5960000000000001</v>
      </c>
      <c r="K73">
        <v>5.59</v>
      </c>
      <c r="L73">
        <v>1.984</v>
      </c>
      <c r="M73">
        <v>1.4630000000000001</v>
      </c>
      <c r="N73">
        <v>0.192</v>
      </c>
      <c r="O73">
        <v>0.33200000000000002</v>
      </c>
      <c r="P73">
        <v>7.65</v>
      </c>
      <c r="Q73">
        <v>1.22</v>
      </c>
      <c r="R73">
        <v>4.1120000000000001</v>
      </c>
      <c r="S73">
        <v>0</v>
      </c>
    </row>
    <row r="74" spans="2:19">
      <c r="B74">
        <v>1983</v>
      </c>
      <c r="C74">
        <v>10</v>
      </c>
      <c r="D74">
        <v>6.8609999999999998</v>
      </c>
      <c r="E74">
        <v>6.492</v>
      </c>
      <c r="F74">
        <v>6.3460000000000001</v>
      </c>
      <c r="G74">
        <v>5.6050000000000004</v>
      </c>
      <c r="H74">
        <v>5.6109999999999998</v>
      </c>
      <c r="I74">
        <v>4.8769999999999998</v>
      </c>
      <c r="J74">
        <v>4.5140000000000002</v>
      </c>
      <c r="K74">
        <v>5.5049999999999999</v>
      </c>
      <c r="L74">
        <v>1.978</v>
      </c>
      <c r="M74">
        <v>1.4690000000000001</v>
      </c>
      <c r="N74">
        <v>0.14899999999999999</v>
      </c>
      <c r="O74">
        <v>0.36299999999999999</v>
      </c>
      <c r="P74">
        <v>7.6</v>
      </c>
      <c r="Q74">
        <v>1.26</v>
      </c>
      <c r="R74">
        <v>4.2060000000000004</v>
      </c>
      <c r="S74">
        <v>0</v>
      </c>
    </row>
    <row r="75" spans="2:19">
      <c r="B75">
        <v>1983</v>
      </c>
      <c r="C75">
        <v>11</v>
      </c>
      <c r="D75">
        <v>6.9130000000000003</v>
      </c>
      <c r="E75">
        <v>6.6390000000000002</v>
      </c>
      <c r="F75">
        <v>6.4470000000000001</v>
      </c>
      <c r="G75">
        <v>5.7119999999999997</v>
      </c>
      <c r="H75">
        <v>5.7149999999999999</v>
      </c>
      <c r="I75">
        <v>4.9829999999999997</v>
      </c>
      <c r="J75">
        <v>4.569</v>
      </c>
      <c r="K75">
        <v>5.6020000000000003</v>
      </c>
      <c r="L75">
        <v>2.0699999999999998</v>
      </c>
      <c r="M75">
        <v>1.466</v>
      </c>
      <c r="N75">
        <v>0.189</v>
      </c>
      <c r="O75">
        <v>0.41499999999999998</v>
      </c>
      <c r="P75">
        <v>7.64</v>
      </c>
      <c r="Q75">
        <v>1.31</v>
      </c>
      <c r="R75">
        <v>4.0419999999999998</v>
      </c>
      <c r="S75">
        <v>0</v>
      </c>
    </row>
    <row r="76" spans="2:19">
      <c r="B76">
        <v>1983</v>
      </c>
      <c r="C76">
        <v>12</v>
      </c>
      <c r="D76">
        <v>7.0620000000000003</v>
      </c>
      <c r="E76">
        <v>6.69</v>
      </c>
      <c r="F76">
        <v>6.407</v>
      </c>
      <c r="G76">
        <v>5.6539999999999999</v>
      </c>
      <c r="H76">
        <v>5.6630000000000003</v>
      </c>
      <c r="I76">
        <v>4.9189999999999996</v>
      </c>
      <c r="J76">
        <v>4.4320000000000004</v>
      </c>
      <c r="K76">
        <v>5.5629999999999997</v>
      </c>
      <c r="L76">
        <v>2.262</v>
      </c>
      <c r="M76">
        <v>1.484</v>
      </c>
      <c r="N76">
        <v>0.28699999999999998</v>
      </c>
      <c r="O76">
        <v>0.48799999999999999</v>
      </c>
      <c r="P76">
        <v>7.63</v>
      </c>
      <c r="Q76">
        <v>1.22</v>
      </c>
      <c r="R76">
        <v>3.7160000000000002</v>
      </c>
      <c r="S76">
        <v>0</v>
      </c>
    </row>
    <row r="77" spans="2:19">
      <c r="B77">
        <v>1984</v>
      </c>
      <c r="C77">
        <v>1</v>
      </c>
      <c r="D77">
        <v>6.9160000000000004</v>
      </c>
      <c r="E77">
        <v>6.556</v>
      </c>
      <c r="F77">
        <v>6.2789999999999999</v>
      </c>
      <c r="G77">
        <v>5.5259999999999998</v>
      </c>
      <c r="H77">
        <v>5.5289999999999999</v>
      </c>
      <c r="I77">
        <v>4.7789999999999999</v>
      </c>
      <c r="J77">
        <v>4.298</v>
      </c>
      <c r="K77">
        <v>5.4279999999999999</v>
      </c>
      <c r="L77">
        <v>2.2589999999999999</v>
      </c>
      <c r="M77">
        <v>1.5</v>
      </c>
      <c r="N77">
        <v>0.27700000000000002</v>
      </c>
      <c r="O77">
        <v>0.48199999999999998</v>
      </c>
      <c r="P77">
        <v>7.63</v>
      </c>
      <c r="Q77">
        <v>1.18</v>
      </c>
      <c r="R77">
        <v>3.7250000000000001</v>
      </c>
      <c r="S77">
        <v>0</v>
      </c>
    </row>
    <row r="78" spans="2:19">
      <c r="B78">
        <v>1984</v>
      </c>
      <c r="C78">
        <v>2</v>
      </c>
      <c r="D78">
        <v>6.9489999999999998</v>
      </c>
      <c r="E78">
        <v>6.5039999999999996</v>
      </c>
      <c r="F78">
        <v>6.2759999999999998</v>
      </c>
      <c r="G78">
        <v>5.55</v>
      </c>
      <c r="H78">
        <v>5.5439999999999996</v>
      </c>
      <c r="I78">
        <v>4.8159999999999998</v>
      </c>
      <c r="J78">
        <v>4.4290000000000003</v>
      </c>
      <c r="K78">
        <v>5.468</v>
      </c>
      <c r="L78">
        <v>2.0760000000000001</v>
      </c>
      <c r="M78">
        <v>1.4570000000000001</v>
      </c>
      <c r="N78">
        <v>0.23200000000000001</v>
      </c>
      <c r="O78">
        <v>0.38700000000000001</v>
      </c>
      <c r="P78">
        <v>7.69</v>
      </c>
      <c r="Q78">
        <v>1.26</v>
      </c>
      <c r="R78">
        <v>3.8039999999999998</v>
      </c>
      <c r="S78">
        <v>0</v>
      </c>
    </row>
    <row r="79" spans="2:19">
      <c r="B79">
        <v>1984</v>
      </c>
      <c r="C79">
        <v>3</v>
      </c>
      <c r="D79">
        <v>6.8150000000000004</v>
      </c>
      <c r="E79">
        <v>6.3979999999999997</v>
      </c>
      <c r="F79">
        <v>6.2270000000000003</v>
      </c>
      <c r="G79">
        <v>5.4989999999999997</v>
      </c>
      <c r="H79">
        <v>5.492</v>
      </c>
      <c r="I79">
        <v>4.7610000000000001</v>
      </c>
      <c r="J79">
        <v>4.45</v>
      </c>
      <c r="K79">
        <v>5.4219999999999997</v>
      </c>
      <c r="L79">
        <v>1.948</v>
      </c>
      <c r="M79">
        <v>1.466</v>
      </c>
      <c r="N79">
        <v>0.17100000000000001</v>
      </c>
      <c r="O79">
        <v>0.311</v>
      </c>
      <c r="P79">
        <v>7.66</v>
      </c>
      <c r="Q79">
        <v>1.24</v>
      </c>
      <c r="R79">
        <v>4.157</v>
      </c>
      <c r="S79">
        <v>0</v>
      </c>
    </row>
    <row r="80" spans="2:19">
      <c r="B80">
        <v>1984</v>
      </c>
      <c r="C80">
        <v>4</v>
      </c>
      <c r="D80">
        <v>6.8579999999999997</v>
      </c>
      <c r="E80">
        <v>6.3220000000000001</v>
      </c>
      <c r="F80">
        <v>6.1449999999999996</v>
      </c>
      <c r="G80">
        <v>5.4130000000000003</v>
      </c>
      <c r="H80">
        <v>5.41</v>
      </c>
      <c r="I80">
        <v>4.6790000000000003</v>
      </c>
      <c r="J80">
        <v>4.3460000000000001</v>
      </c>
      <c r="K80">
        <v>5.3339999999999996</v>
      </c>
      <c r="L80">
        <v>1.9750000000000001</v>
      </c>
      <c r="M80">
        <v>1.4690000000000001</v>
      </c>
      <c r="N80">
        <v>0.17699999999999999</v>
      </c>
      <c r="O80">
        <v>0.32900000000000001</v>
      </c>
      <c r="P80">
        <v>7.61</v>
      </c>
      <c r="Q80">
        <v>1.2</v>
      </c>
      <c r="R80">
        <v>4.0110000000000001</v>
      </c>
      <c r="S80">
        <v>0</v>
      </c>
    </row>
    <row r="81" spans="2:19">
      <c r="B81">
        <v>1984</v>
      </c>
      <c r="C81">
        <v>5</v>
      </c>
      <c r="D81">
        <v>6.6719999999999997</v>
      </c>
      <c r="E81">
        <v>6.3550000000000004</v>
      </c>
      <c r="F81">
        <v>6.1390000000000002</v>
      </c>
      <c r="G81">
        <v>5.3949999999999996</v>
      </c>
      <c r="H81">
        <v>5.4009999999999998</v>
      </c>
      <c r="I81">
        <v>4.6630000000000003</v>
      </c>
      <c r="J81">
        <v>4.2279999999999998</v>
      </c>
      <c r="K81">
        <v>5.2910000000000004</v>
      </c>
      <c r="L81">
        <v>2.1309999999999998</v>
      </c>
      <c r="M81">
        <v>1.472</v>
      </c>
      <c r="N81">
        <v>0.219</v>
      </c>
      <c r="O81">
        <v>0.436</v>
      </c>
      <c r="P81">
        <v>7.63</v>
      </c>
      <c r="Q81">
        <v>1.1499999999999999</v>
      </c>
      <c r="R81">
        <v>3.7429999999999999</v>
      </c>
      <c r="S81">
        <v>0</v>
      </c>
    </row>
    <row r="82" spans="2:19">
      <c r="B82">
        <v>1984</v>
      </c>
      <c r="C82">
        <v>6</v>
      </c>
      <c r="D82">
        <v>6.7240000000000002</v>
      </c>
      <c r="E82">
        <v>6.4279999999999999</v>
      </c>
      <c r="F82">
        <v>6.157</v>
      </c>
      <c r="G82">
        <v>5.4320000000000004</v>
      </c>
      <c r="H82">
        <v>5.4320000000000004</v>
      </c>
      <c r="I82">
        <v>4.7030000000000003</v>
      </c>
      <c r="J82">
        <v>4.2210000000000001</v>
      </c>
      <c r="K82">
        <v>5.3250000000000002</v>
      </c>
      <c r="L82">
        <v>2.2069999999999999</v>
      </c>
      <c r="M82">
        <v>1.454</v>
      </c>
      <c r="N82">
        <v>0.26800000000000002</v>
      </c>
      <c r="O82">
        <v>0.48199999999999998</v>
      </c>
      <c r="P82">
        <v>7.62</v>
      </c>
      <c r="Q82">
        <v>1.1000000000000001</v>
      </c>
      <c r="R82">
        <v>3.798</v>
      </c>
      <c r="S82">
        <v>0</v>
      </c>
    </row>
    <row r="83" spans="2:19">
      <c r="B83">
        <v>1984</v>
      </c>
      <c r="C83">
        <v>7</v>
      </c>
      <c r="D83">
        <v>6.7910000000000004</v>
      </c>
      <c r="E83">
        <v>6.5350000000000001</v>
      </c>
      <c r="F83">
        <v>6.2789999999999999</v>
      </c>
      <c r="G83">
        <v>5.5259999999999998</v>
      </c>
      <c r="H83">
        <v>5.5259999999999998</v>
      </c>
      <c r="I83">
        <v>4.7759999999999998</v>
      </c>
      <c r="J83">
        <v>4.3129999999999997</v>
      </c>
      <c r="K83">
        <v>5.4249999999999998</v>
      </c>
      <c r="L83">
        <v>2.222</v>
      </c>
      <c r="M83">
        <v>1.5029999999999999</v>
      </c>
      <c r="N83">
        <v>0.25900000000000001</v>
      </c>
      <c r="O83">
        <v>0.46300000000000002</v>
      </c>
      <c r="P83">
        <v>7.6</v>
      </c>
      <c r="Q83">
        <v>1.17</v>
      </c>
      <c r="R83">
        <v>3.8159999999999998</v>
      </c>
      <c r="S83">
        <v>0</v>
      </c>
    </row>
    <row r="84" spans="2:19">
      <c r="B84">
        <v>1984</v>
      </c>
      <c r="C84">
        <v>8</v>
      </c>
      <c r="D84">
        <v>6.8520000000000003</v>
      </c>
      <c r="E84">
        <v>6.5170000000000003</v>
      </c>
      <c r="F84">
        <v>6.2939999999999996</v>
      </c>
      <c r="G84">
        <v>5.5410000000000004</v>
      </c>
      <c r="H84">
        <v>5.5350000000000001</v>
      </c>
      <c r="I84">
        <v>4.7759999999999998</v>
      </c>
      <c r="J84">
        <v>4.4260000000000002</v>
      </c>
      <c r="K84">
        <v>5.4710000000000001</v>
      </c>
      <c r="L84">
        <v>2.0910000000000002</v>
      </c>
      <c r="M84">
        <v>1.518</v>
      </c>
      <c r="N84">
        <v>0.223</v>
      </c>
      <c r="O84">
        <v>0.35099999999999998</v>
      </c>
      <c r="P84">
        <v>7.59</v>
      </c>
      <c r="Q84">
        <v>1.1100000000000001</v>
      </c>
      <c r="R84">
        <v>4.0540000000000003</v>
      </c>
      <c r="S84">
        <v>0</v>
      </c>
    </row>
    <row r="85" spans="2:19">
      <c r="B85">
        <v>1984</v>
      </c>
      <c r="C85">
        <v>9</v>
      </c>
      <c r="D85">
        <v>6.7939999999999996</v>
      </c>
      <c r="E85">
        <v>6.5140000000000002</v>
      </c>
      <c r="F85">
        <v>6.3220000000000001</v>
      </c>
      <c r="G85">
        <v>5.5839999999999996</v>
      </c>
      <c r="H85">
        <v>5.5780000000000003</v>
      </c>
      <c r="I85">
        <v>4.8339999999999996</v>
      </c>
      <c r="J85">
        <v>4.4989999999999997</v>
      </c>
      <c r="K85">
        <v>5.508</v>
      </c>
      <c r="L85">
        <v>2.0150000000000001</v>
      </c>
      <c r="M85">
        <v>1.4870000000000001</v>
      </c>
      <c r="N85">
        <v>0.192</v>
      </c>
      <c r="O85">
        <v>0.33500000000000002</v>
      </c>
      <c r="P85">
        <v>7.65</v>
      </c>
      <c r="Q85">
        <v>1.19</v>
      </c>
      <c r="R85">
        <v>4.1390000000000002</v>
      </c>
      <c r="S85">
        <v>0</v>
      </c>
    </row>
    <row r="86" spans="2:19">
      <c r="B86">
        <v>1984</v>
      </c>
      <c r="C86">
        <v>10</v>
      </c>
      <c r="D86">
        <v>6.8029999999999999</v>
      </c>
      <c r="E86">
        <v>6.383</v>
      </c>
      <c r="F86">
        <v>6.23</v>
      </c>
      <c r="G86">
        <v>5.5049999999999999</v>
      </c>
      <c r="H86">
        <v>5.508</v>
      </c>
      <c r="I86">
        <v>4.7850000000000001</v>
      </c>
      <c r="J86">
        <v>4.3920000000000003</v>
      </c>
      <c r="K86">
        <v>5.3860000000000001</v>
      </c>
      <c r="L86">
        <v>1.99</v>
      </c>
      <c r="M86">
        <v>1.4419999999999999</v>
      </c>
      <c r="N86">
        <v>0.152</v>
      </c>
      <c r="O86">
        <v>0.39600000000000002</v>
      </c>
      <c r="P86">
        <v>7.71</v>
      </c>
      <c r="Q86">
        <v>1.27</v>
      </c>
      <c r="R86">
        <v>3.88</v>
      </c>
      <c r="S86">
        <v>0</v>
      </c>
    </row>
    <row r="87" spans="2:19">
      <c r="B87">
        <v>1984</v>
      </c>
      <c r="C87">
        <v>11</v>
      </c>
      <c r="D87">
        <v>6.9980000000000002</v>
      </c>
      <c r="E87">
        <v>6.5650000000000004</v>
      </c>
      <c r="F87">
        <v>6.3789999999999996</v>
      </c>
      <c r="G87">
        <v>5.6539999999999999</v>
      </c>
      <c r="H87">
        <v>5.6630000000000003</v>
      </c>
      <c r="I87">
        <v>4.9470000000000001</v>
      </c>
      <c r="J87">
        <v>4.484</v>
      </c>
      <c r="K87">
        <v>5.5259999999999998</v>
      </c>
      <c r="L87">
        <v>2.0819999999999999</v>
      </c>
      <c r="M87">
        <v>1.4330000000000001</v>
      </c>
      <c r="N87">
        <v>0.186</v>
      </c>
      <c r="O87">
        <v>0.46300000000000002</v>
      </c>
      <c r="P87">
        <v>7.66</v>
      </c>
      <c r="Q87">
        <v>1.31</v>
      </c>
      <c r="R87">
        <v>3.859</v>
      </c>
      <c r="S87">
        <v>0</v>
      </c>
    </row>
    <row r="88" spans="2:19">
      <c r="B88">
        <v>1984</v>
      </c>
      <c r="C88">
        <v>12</v>
      </c>
      <c r="D88">
        <v>6.8920000000000003</v>
      </c>
      <c r="E88">
        <v>6.5750000000000002</v>
      </c>
      <c r="F88">
        <v>6.3</v>
      </c>
      <c r="G88">
        <v>5.5780000000000003</v>
      </c>
      <c r="H88">
        <v>5.5839999999999996</v>
      </c>
      <c r="I88">
        <v>4.8650000000000002</v>
      </c>
      <c r="J88">
        <v>4.3920000000000003</v>
      </c>
      <c r="K88">
        <v>5.4829999999999997</v>
      </c>
      <c r="L88">
        <v>2.1819999999999999</v>
      </c>
      <c r="M88">
        <v>1.4359999999999999</v>
      </c>
      <c r="N88">
        <v>0.27100000000000002</v>
      </c>
      <c r="O88">
        <v>0.47199999999999998</v>
      </c>
      <c r="P88">
        <v>7.66</v>
      </c>
      <c r="Q88">
        <v>1.27</v>
      </c>
      <c r="R88">
        <v>3.7730000000000001</v>
      </c>
      <c r="S88">
        <v>0</v>
      </c>
    </row>
    <row r="89" spans="2:19">
      <c r="B89">
        <v>1985</v>
      </c>
      <c r="C89">
        <v>1</v>
      </c>
      <c r="D89">
        <v>6.9189999999999996</v>
      </c>
      <c r="E89">
        <v>6.55</v>
      </c>
      <c r="F89">
        <v>6.2610000000000001</v>
      </c>
      <c r="G89">
        <v>5.5289999999999999</v>
      </c>
      <c r="H89">
        <v>5.532</v>
      </c>
      <c r="I89">
        <v>4.8040000000000003</v>
      </c>
      <c r="J89">
        <v>4.3369999999999997</v>
      </c>
      <c r="K89">
        <v>5.444</v>
      </c>
      <c r="L89">
        <v>2.2160000000000002</v>
      </c>
      <c r="M89">
        <v>1.4570000000000001</v>
      </c>
      <c r="N89">
        <v>0.28999999999999998</v>
      </c>
      <c r="O89">
        <v>0.46899999999999997</v>
      </c>
      <c r="P89">
        <v>7.68</v>
      </c>
      <c r="Q89">
        <v>1.1399999999999999</v>
      </c>
      <c r="R89">
        <v>3.968</v>
      </c>
      <c r="S89">
        <v>0</v>
      </c>
    </row>
    <row r="90" spans="2:19">
      <c r="B90">
        <v>1985</v>
      </c>
      <c r="C90">
        <v>2</v>
      </c>
      <c r="D90">
        <v>6.6929999999999996</v>
      </c>
      <c r="E90">
        <v>6.4039999999999999</v>
      </c>
      <c r="F90">
        <v>6.16</v>
      </c>
      <c r="G90">
        <v>5.4189999999999996</v>
      </c>
      <c r="H90">
        <v>5.4219999999999997</v>
      </c>
      <c r="I90">
        <v>4.6849999999999996</v>
      </c>
      <c r="J90">
        <v>4.2759999999999998</v>
      </c>
      <c r="K90">
        <v>5.34</v>
      </c>
      <c r="L90">
        <v>2.1280000000000001</v>
      </c>
      <c r="M90">
        <v>1.4750000000000001</v>
      </c>
      <c r="N90">
        <v>0.24399999999999999</v>
      </c>
      <c r="O90">
        <v>0.40799999999999997</v>
      </c>
      <c r="P90">
        <v>7.66</v>
      </c>
      <c r="Q90">
        <v>1.1200000000000001</v>
      </c>
      <c r="R90">
        <v>3.7490000000000001</v>
      </c>
      <c r="S90">
        <v>0</v>
      </c>
    </row>
    <row r="91" spans="2:19">
      <c r="B91">
        <v>1985</v>
      </c>
      <c r="C91">
        <v>3</v>
      </c>
      <c r="D91">
        <v>6.6719999999999997</v>
      </c>
      <c r="E91">
        <v>6.2939999999999996</v>
      </c>
      <c r="F91">
        <v>6.1079999999999997</v>
      </c>
      <c r="G91">
        <v>5.3949999999999996</v>
      </c>
      <c r="H91">
        <v>5.3890000000000002</v>
      </c>
      <c r="I91">
        <v>4.6660000000000004</v>
      </c>
      <c r="J91">
        <v>4.3159999999999998</v>
      </c>
      <c r="K91">
        <v>5.3040000000000003</v>
      </c>
      <c r="L91">
        <v>1.978</v>
      </c>
      <c r="M91">
        <v>1.4419999999999999</v>
      </c>
      <c r="N91">
        <v>0.186</v>
      </c>
      <c r="O91">
        <v>0.35099999999999998</v>
      </c>
      <c r="P91">
        <v>7.67</v>
      </c>
      <c r="Q91">
        <v>1.23</v>
      </c>
      <c r="R91">
        <v>3.99</v>
      </c>
      <c r="S91">
        <v>0</v>
      </c>
    </row>
    <row r="92" spans="2:19">
      <c r="B92">
        <v>1985</v>
      </c>
      <c r="C92">
        <v>4</v>
      </c>
      <c r="D92">
        <v>6.7759999999999998</v>
      </c>
      <c r="E92">
        <v>6.2939999999999996</v>
      </c>
      <c r="F92">
        <v>6.1420000000000003</v>
      </c>
      <c r="G92">
        <v>5.4009999999999998</v>
      </c>
      <c r="H92">
        <v>5.407</v>
      </c>
      <c r="I92">
        <v>4.673</v>
      </c>
      <c r="J92">
        <v>4.282</v>
      </c>
      <c r="K92">
        <v>5.2880000000000003</v>
      </c>
      <c r="L92">
        <v>2.012</v>
      </c>
      <c r="M92">
        <v>1.4690000000000001</v>
      </c>
      <c r="N92">
        <v>0.152</v>
      </c>
      <c r="O92">
        <v>0.39</v>
      </c>
      <c r="P92">
        <v>7.64</v>
      </c>
      <c r="Q92">
        <v>1.17</v>
      </c>
      <c r="R92">
        <v>3.956</v>
      </c>
      <c r="S92">
        <v>0</v>
      </c>
    </row>
    <row r="93" spans="2:19">
      <c r="B93">
        <v>1985</v>
      </c>
      <c r="C93">
        <v>5</v>
      </c>
      <c r="D93">
        <v>6.77</v>
      </c>
      <c r="E93">
        <v>6.3490000000000002</v>
      </c>
      <c r="F93">
        <v>6.1360000000000001</v>
      </c>
      <c r="G93">
        <v>5.3860000000000001</v>
      </c>
      <c r="H93">
        <v>5.3890000000000002</v>
      </c>
      <c r="I93">
        <v>4.6449999999999996</v>
      </c>
      <c r="J93">
        <v>4.2249999999999996</v>
      </c>
      <c r="K93">
        <v>5.2880000000000003</v>
      </c>
      <c r="L93">
        <v>2.1240000000000001</v>
      </c>
      <c r="M93">
        <v>1.49</v>
      </c>
      <c r="N93">
        <v>0.21299999999999999</v>
      </c>
      <c r="O93">
        <v>0.41799999999999998</v>
      </c>
      <c r="P93">
        <v>7.63</v>
      </c>
      <c r="Q93">
        <v>1.1299999999999999</v>
      </c>
      <c r="R93">
        <v>3.67</v>
      </c>
      <c r="S93">
        <v>0</v>
      </c>
    </row>
    <row r="94" spans="2:19">
      <c r="B94">
        <v>1985</v>
      </c>
      <c r="C94">
        <v>6</v>
      </c>
      <c r="D94">
        <v>6.9039999999999999</v>
      </c>
      <c r="E94">
        <v>6.492</v>
      </c>
      <c r="F94">
        <v>6.2240000000000002</v>
      </c>
      <c r="G94">
        <v>5.4829999999999997</v>
      </c>
      <c r="H94">
        <v>5.4859999999999998</v>
      </c>
      <c r="I94">
        <v>4.7489999999999997</v>
      </c>
      <c r="J94">
        <v>4.2489999999999997</v>
      </c>
      <c r="K94">
        <v>5.3710000000000004</v>
      </c>
      <c r="L94">
        <v>2.2429999999999999</v>
      </c>
      <c r="M94">
        <v>1.4750000000000001</v>
      </c>
      <c r="N94">
        <v>0.26800000000000002</v>
      </c>
      <c r="O94">
        <v>0.5</v>
      </c>
      <c r="P94">
        <v>7.71</v>
      </c>
      <c r="Q94">
        <v>1.21</v>
      </c>
      <c r="R94">
        <v>3.694</v>
      </c>
      <c r="S94">
        <v>0</v>
      </c>
    </row>
    <row r="95" spans="2:19">
      <c r="B95">
        <v>1985</v>
      </c>
      <c r="C95">
        <v>7</v>
      </c>
      <c r="D95">
        <v>6.867</v>
      </c>
      <c r="E95">
        <v>6.5289999999999999</v>
      </c>
      <c r="F95">
        <v>6.2480000000000002</v>
      </c>
      <c r="G95">
        <v>5.5019999999999998</v>
      </c>
      <c r="H95">
        <v>5.5049999999999999</v>
      </c>
      <c r="I95">
        <v>4.7610000000000001</v>
      </c>
      <c r="J95">
        <v>4.2670000000000003</v>
      </c>
      <c r="K95">
        <v>5.3979999999999997</v>
      </c>
      <c r="L95">
        <v>2.2589999999999999</v>
      </c>
      <c r="M95">
        <v>1.4870000000000001</v>
      </c>
      <c r="N95">
        <v>0.28000000000000003</v>
      </c>
      <c r="O95">
        <v>0.49099999999999999</v>
      </c>
      <c r="P95">
        <v>7.72</v>
      </c>
      <c r="Q95">
        <v>1.18</v>
      </c>
      <c r="R95">
        <v>3.74</v>
      </c>
      <c r="S95">
        <v>0</v>
      </c>
    </row>
    <row r="96" spans="2:19">
      <c r="B96">
        <v>1985</v>
      </c>
      <c r="C96">
        <v>8</v>
      </c>
      <c r="D96">
        <v>6.7670000000000003</v>
      </c>
      <c r="E96">
        <v>6.468</v>
      </c>
      <c r="F96">
        <v>6.2329999999999997</v>
      </c>
      <c r="G96">
        <v>5.4989999999999997</v>
      </c>
      <c r="H96">
        <v>5.4960000000000004</v>
      </c>
      <c r="I96">
        <v>4.758</v>
      </c>
      <c r="J96">
        <v>4.3490000000000002</v>
      </c>
      <c r="K96">
        <v>5.41</v>
      </c>
      <c r="L96">
        <v>2.1179999999999999</v>
      </c>
      <c r="M96">
        <v>1.4750000000000001</v>
      </c>
      <c r="N96">
        <v>0.23499999999999999</v>
      </c>
      <c r="O96">
        <v>0.40500000000000003</v>
      </c>
      <c r="P96">
        <v>7.64</v>
      </c>
      <c r="Q96">
        <v>1.1399999999999999</v>
      </c>
      <c r="R96">
        <v>3.9990000000000001</v>
      </c>
      <c r="S96">
        <v>0</v>
      </c>
    </row>
    <row r="97" spans="2:19">
      <c r="B97">
        <v>1985</v>
      </c>
      <c r="C97">
        <v>9</v>
      </c>
      <c r="D97">
        <v>6.7510000000000003</v>
      </c>
      <c r="E97">
        <v>6.4740000000000002</v>
      </c>
      <c r="F97">
        <v>6.2969999999999997</v>
      </c>
      <c r="G97">
        <v>5.5659999999999998</v>
      </c>
      <c r="H97">
        <v>5.5659999999999998</v>
      </c>
      <c r="I97">
        <v>4.8339999999999996</v>
      </c>
      <c r="J97">
        <v>4.5140000000000002</v>
      </c>
      <c r="K97">
        <v>5.492</v>
      </c>
      <c r="L97">
        <v>1.96</v>
      </c>
      <c r="M97">
        <v>1.466</v>
      </c>
      <c r="N97">
        <v>0.17699999999999999</v>
      </c>
      <c r="O97">
        <v>0.32</v>
      </c>
      <c r="P97">
        <v>7.71</v>
      </c>
      <c r="Q97">
        <v>1.25</v>
      </c>
      <c r="R97">
        <v>4.234</v>
      </c>
      <c r="S97">
        <v>0</v>
      </c>
    </row>
    <row r="98" spans="2:19">
      <c r="B98">
        <v>1985</v>
      </c>
      <c r="C98">
        <v>10</v>
      </c>
      <c r="D98">
        <v>6.7910000000000004</v>
      </c>
      <c r="E98">
        <v>6.3979999999999997</v>
      </c>
      <c r="F98">
        <v>6.23</v>
      </c>
      <c r="G98">
        <v>5.5019999999999998</v>
      </c>
      <c r="H98">
        <v>5.5049999999999999</v>
      </c>
      <c r="I98">
        <v>4.7789999999999999</v>
      </c>
      <c r="J98">
        <v>4.3890000000000002</v>
      </c>
      <c r="K98">
        <v>5.3920000000000003</v>
      </c>
      <c r="L98">
        <v>2.0089999999999999</v>
      </c>
      <c r="M98">
        <v>1.454</v>
      </c>
      <c r="N98">
        <v>0.16800000000000001</v>
      </c>
      <c r="O98">
        <v>0.39</v>
      </c>
      <c r="P98">
        <v>7.59</v>
      </c>
      <c r="Q98">
        <v>1.1299999999999999</v>
      </c>
      <c r="R98">
        <v>3.911</v>
      </c>
      <c r="S98">
        <v>0</v>
      </c>
    </row>
    <row r="99" spans="2:19">
      <c r="B99">
        <v>1985</v>
      </c>
      <c r="C99">
        <v>11</v>
      </c>
      <c r="D99">
        <v>6.9249999999999998</v>
      </c>
      <c r="E99">
        <v>6.4429999999999996</v>
      </c>
      <c r="F99">
        <v>6.2240000000000002</v>
      </c>
      <c r="G99">
        <v>5.492</v>
      </c>
      <c r="H99">
        <v>5.5019999999999998</v>
      </c>
      <c r="I99">
        <v>4.7759999999999998</v>
      </c>
      <c r="J99">
        <v>4.2949999999999999</v>
      </c>
      <c r="K99">
        <v>5.3680000000000003</v>
      </c>
      <c r="L99">
        <v>2.149</v>
      </c>
      <c r="M99">
        <v>1.4450000000000001</v>
      </c>
      <c r="N99">
        <v>0.219</v>
      </c>
      <c r="O99">
        <v>0.48499999999999999</v>
      </c>
      <c r="P99">
        <v>7.61</v>
      </c>
      <c r="Q99">
        <v>1.17</v>
      </c>
      <c r="R99">
        <v>3.6360000000000001</v>
      </c>
      <c r="S99">
        <v>0</v>
      </c>
    </row>
    <row r="100" spans="2:19">
      <c r="B100">
        <v>1985</v>
      </c>
      <c r="C100">
        <v>12</v>
      </c>
      <c r="D100">
        <v>6.9560000000000004</v>
      </c>
      <c r="E100">
        <v>6.556</v>
      </c>
      <c r="F100">
        <v>6.2910000000000004</v>
      </c>
      <c r="G100">
        <v>5.55</v>
      </c>
      <c r="H100">
        <v>5.5659999999999998</v>
      </c>
      <c r="I100">
        <v>4.84</v>
      </c>
      <c r="J100">
        <v>4.3159999999999998</v>
      </c>
      <c r="K100">
        <v>5.4379999999999997</v>
      </c>
      <c r="L100">
        <v>2.2400000000000002</v>
      </c>
      <c r="M100">
        <v>1.4510000000000001</v>
      </c>
      <c r="N100">
        <v>0.26500000000000001</v>
      </c>
      <c r="O100">
        <v>0.52400000000000002</v>
      </c>
      <c r="P100">
        <v>7.6</v>
      </c>
      <c r="Q100">
        <v>1.1599999999999999</v>
      </c>
      <c r="R100">
        <v>3.6150000000000002</v>
      </c>
      <c r="S100">
        <v>0</v>
      </c>
    </row>
    <row r="101" spans="2:19">
      <c r="B101">
        <v>1986</v>
      </c>
      <c r="C101">
        <v>1</v>
      </c>
      <c r="D101">
        <v>7.0010000000000003</v>
      </c>
      <c r="E101">
        <v>6.6449999999999996</v>
      </c>
      <c r="F101">
        <v>6.37</v>
      </c>
      <c r="G101">
        <v>5.6360000000000001</v>
      </c>
      <c r="H101">
        <v>5.6420000000000003</v>
      </c>
      <c r="I101">
        <v>4.9160000000000004</v>
      </c>
      <c r="J101">
        <v>4.45</v>
      </c>
      <c r="K101">
        <v>5.5469999999999997</v>
      </c>
      <c r="L101">
        <v>2.1949999999999998</v>
      </c>
      <c r="M101">
        <v>1.454</v>
      </c>
      <c r="N101">
        <v>0.27400000000000002</v>
      </c>
      <c r="O101">
        <v>0.46600000000000003</v>
      </c>
      <c r="P101">
        <v>7.66</v>
      </c>
      <c r="Q101">
        <v>1.1599999999999999</v>
      </c>
      <c r="R101">
        <v>3.7280000000000002</v>
      </c>
      <c r="S101">
        <v>0</v>
      </c>
    </row>
    <row r="102" spans="2:19">
      <c r="B102">
        <v>1986</v>
      </c>
      <c r="C102">
        <v>2</v>
      </c>
      <c r="D102">
        <v>6.8819999999999997</v>
      </c>
      <c r="E102">
        <v>6.6749999999999998</v>
      </c>
      <c r="F102">
        <v>6.4249999999999998</v>
      </c>
      <c r="G102">
        <v>5.6970000000000001</v>
      </c>
      <c r="H102">
        <v>5.7</v>
      </c>
      <c r="I102">
        <v>4.9710000000000001</v>
      </c>
      <c r="J102">
        <v>4.5659999999999998</v>
      </c>
      <c r="K102">
        <v>5.6210000000000004</v>
      </c>
      <c r="L102">
        <v>2.109</v>
      </c>
      <c r="M102">
        <v>1.4570000000000001</v>
      </c>
      <c r="N102">
        <v>0.247</v>
      </c>
      <c r="O102">
        <v>0.40500000000000003</v>
      </c>
      <c r="P102">
        <v>7.76</v>
      </c>
      <c r="Q102">
        <v>1.26</v>
      </c>
      <c r="R102">
        <v>3.9470000000000001</v>
      </c>
      <c r="S102">
        <v>0</v>
      </c>
    </row>
    <row r="103" spans="2:19">
      <c r="B103">
        <v>1986</v>
      </c>
      <c r="C103">
        <v>3</v>
      </c>
      <c r="D103">
        <v>6.8760000000000003</v>
      </c>
      <c r="E103">
        <v>6.5289999999999999</v>
      </c>
      <c r="F103">
        <v>6.3150000000000004</v>
      </c>
      <c r="G103">
        <v>5.5810000000000004</v>
      </c>
      <c r="H103">
        <v>5.5839999999999996</v>
      </c>
      <c r="I103">
        <v>4.8550000000000004</v>
      </c>
      <c r="J103">
        <v>4.4870000000000001</v>
      </c>
      <c r="K103">
        <v>5.508</v>
      </c>
      <c r="L103">
        <v>2.0419999999999998</v>
      </c>
      <c r="M103">
        <v>1.46</v>
      </c>
      <c r="N103">
        <v>0.21299999999999999</v>
      </c>
      <c r="O103">
        <v>0.36899999999999999</v>
      </c>
      <c r="P103">
        <v>7.67</v>
      </c>
      <c r="Q103">
        <v>1.1299999999999999</v>
      </c>
      <c r="R103">
        <v>4.1609999999999996</v>
      </c>
      <c r="S103">
        <v>0</v>
      </c>
    </row>
    <row r="104" spans="2:19">
      <c r="B104">
        <v>1986</v>
      </c>
      <c r="C104">
        <v>4</v>
      </c>
      <c r="D104">
        <v>6.6929999999999996</v>
      </c>
      <c r="E104">
        <v>6.3220000000000001</v>
      </c>
      <c r="F104">
        <v>6.1449999999999996</v>
      </c>
      <c r="G104">
        <v>5.4189999999999996</v>
      </c>
      <c r="H104">
        <v>5.4189999999999996</v>
      </c>
      <c r="I104">
        <v>4.6970000000000001</v>
      </c>
      <c r="J104">
        <v>4.2850000000000001</v>
      </c>
      <c r="K104">
        <v>5.3040000000000003</v>
      </c>
      <c r="L104">
        <v>2.036</v>
      </c>
      <c r="M104">
        <v>1.448</v>
      </c>
      <c r="N104">
        <v>0.17699999999999999</v>
      </c>
      <c r="O104">
        <v>0.41099999999999998</v>
      </c>
      <c r="P104">
        <v>7.57</v>
      </c>
      <c r="Q104">
        <v>1.1200000000000001</v>
      </c>
      <c r="R104">
        <v>3.7189999999999999</v>
      </c>
      <c r="S104">
        <v>0</v>
      </c>
    </row>
    <row r="105" spans="2:19">
      <c r="B105">
        <v>1986</v>
      </c>
      <c r="C105">
        <v>5</v>
      </c>
      <c r="D105">
        <v>6.8879999999999999</v>
      </c>
      <c r="E105">
        <v>6.3550000000000004</v>
      </c>
      <c r="F105">
        <v>6.1539999999999999</v>
      </c>
      <c r="G105">
        <v>5.4249999999999998</v>
      </c>
      <c r="H105">
        <v>5.4249999999999998</v>
      </c>
      <c r="I105">
        <v>4.6970000000000001</v>
      </c>
      <c r="J105">
        <v>4.2549999999999999</v>
      </c>
      <c r="K105">
        <v>5.3040000000000003</v>
      </c>
      <c r="L105">
        <v>2.1</v>
      </c>
      <c r="M105">
        <v>1.4570000000000001</v>
      </c>
      <c r="N105">
        <v>0.19800000000000001</v>
      </c>
      <c r="O105">
        <v>0.442</v>
      </c>
      <c r="P105">
        <v>7.67</v>
      </c>
      <c r="Q105">
        <v>1.18</v>
      </c>
      <c r="R105">
        <v>3.661</v>
      </c>
      <c r="S105">
        <v>0</v>
      </c>
    </row>
    <row r="106" spans="2:19">
      <c r="B106">
        <v>1986</v>
      </c>
      <c r="C106">
        <v>6</v>
      </c>
      <c r="D106">
        <v>6.87</v>
      </c>
      <c r="E106">
        <v>6.4649999999999999</v>
      </c>
      <c r="F106">
        <v>6.2030000000000003</v>
      </c>
      <c r="G106">
        <v>5.4770000000000003</v>
      </c>
      <c r="H106">
        <v>5.4770000000000003</v>
      </c>
      <c r="I106">
        <v>4.7549999999999999</v>
      </c>
      <c r="J106">
        <v>4.2850000000000001</v>
      </c>
      <c r="K106">
        <v>5.3769999999999998</v>
      </c>
      <c r="L106">
        <v>2.1789999999999998</v>
      </c>
      <c r="M106">
        <v>1.4510000000000001</v>
      </c>
      <c r="N106">
        <v>0.26200000000000001</v>
      </c>
      <c r="O106">
        <v>0.46899999999999997</v>
      </c>
      <c r="P106">
        <v>7.67</v>
      </c>
      <c r="Q106">
        <v>1.1399999999999999</v>
      </c>
      <c r="R106">
        <v>3.609</v>
      </c>
      <c r="S106">
        <v>0</v>
      </c>
    </row>
    <row r="107" spans="2:19">
      <c r="B107">
        <v>1986</v>
      </c>
      <c r="C107">
        <v>7</v>
      </c>
      <c r="D107">
        <v>6.8760000000000003</v>
      </c>
      <c r="E107">
        <v>6.4770000000000003</v>
      </c>
      <c r="F107">
        <v>6.2</v>
      </c>
      <c r="G107">
        <v>5.4889999999999999</v>
      </c>
      <c r="H107">
        <v>5.4889999999999999</v>
      </c>
      <c r="I107">
        <v>4.7789999999999999</v>
      </c>
      <c r="J107">
        <v>4.3220000000000001</v>
      </c>
      <c r="K107">
        <v>5.3979999999999997</v>
      </c>
      <c r="L107">
        <v>2.1549999999999998</v>
      </c>
      <c r="M107">
        <v>1.42</v>
      </c>
      <c r="N107">
        <v>0.27700000000000002</v>
      </c>
      <c r="O107">
        <v>0.45700000000000002</v>
      </c>
      <c r="P107">
        <v>7.68</v>
      </c>
      <c r="Q107">
        <v>1.1499999999999999</v>
      </c>
      <c r="R107">
        <v>3.7370000000000001</v>
      </c>
      <c r="S107">
        <v>0</v>
      </c>
    </row>
    <row r="108" spans="2:19">
      <c r="B108">
        <v>1986</v>
      </c>
      <c r="C108">
        <v>8</v>
      </c>
      <c r="D108">
        <v>6.8090000000000002</v>
      </c>
      <c r="E108">
        <v>6.492</v>
      </c>
      <c r="F108">
        <v>6.2480000000000002</v>
      </c>
      <c r="G108">
        <v>5.5380000000000003</v>
      </c>
      <c r="H108">
        <v>5.5380000000000003</v>
      </c>
      <c r="I108">
        <v>4.8250000000000002</v>
      </c>
      <c r="J108">
        <v>4.4139999999999997</v>
      </c>
      <c r="K108">
        <v>5.4530000000000003</v>
      </c>
      <c r="L108">
        <v>2.0790000000000002</v>
      </c>
      <c r="M108">
        <v>1.423</v>
      </c>
      <c r="N108">
        <v>0.24399999999999999</v>
      </c>
      <c r="O108">
        <v>0.41499999999999998</v>
      </c>
      <c r="P108">
        <v>7.67</v>
      </c>
      <c r="Q108">
        <v>1.1299999999999999</v>
      </c>
      <c r="R108">
        <v>3.88</v>
      </c>
      <c r="S108">
        <v>0</v>
      </c>
    </row>
    <row r="109" spans="2:19">
      <c r="B109">
        <v>1986</v>
      </c>
      <c r="C109">
        <v>9</v>
      </c>
      <c r="D109">
        <v>6.6630000000000003</v>
      </c>
      <c r="E109">
        <v>6.468</v>
      </c>
      <c r="F109">
        <v>6.2850000000000001</v>
      </c>
      <c r="G109">
        <v>5.5629999999999997</v>
      </c>
      <c r="H109">
        <v>5.5659999999999998</v>
      </c>
      <c r="I109">
        <v>4.843</v>
      </c>
      <c r="J109">
        <v>4.4870000000000001</v>
      </c>
      <c r="K109">
        <v>5.4770000000000003</v>
      </c>
      <c r="L109">
        <v>1.9810000000000001</v>
      </c>
      <c r="M109">
        <v>1.4390000000000001</v>
      </c>
      <c r="N109">
        <v>0.183</v>
      </c>
      <c r="O109">
        <v>0.35699999999999998</v>
      </c>
      <c r="P109">
        <v>7.64</v>
      </c>
      <c r="Q109">
        <v>1.1499999999999999</v>
      </c>
      <c r="R109">
        <v>4.2089999999999996</v>
      </c>
      <c r="S109">
        <v>0</v>
      </c>
    </row>
    <row r="110" spans="2:19">
      <c r="B110">
        <v>1986</v>
      </c>
      <c r="C110">
        <v>10</v>
      </c>
      <c r="D110">
        <v>6.7510000000000003</v>
      </c>
      <c r="E110">
        <v>6.44</v>
      </c>
      <c r="F110">
        <v>6.2880000000000003</v>
      </c>
      <c r="G110">
        <v>5.5529999999999999</v>
      </c>
      <c r="H110">
        <v>5.5570000000000004</v>
      </c>
      <c r="I110">
        <v>4.8250000000000002</v>
      </c>
      <c r="J110">
        <v>4.4649999999999999</v>
      </c>
      <c r="K110">
        <v>5.4530000000000003</v>
      </c>
      <c r="L110">
        <v>1.9750000000000001</v>
      </c>
      <c r="M110">
        <v>1.4630000000000001</v>
      </c>
      <c r="N110">
        <v>0.152</v>
      </c>
      <c r="O110">
        <v>0.36</v>
      </c>
      <c r="P110">
        <v>7.68</v>
      </c>
      <c r="Q110">
        <v>1.22</v>
      </c>
      <c r="R110">
        <v>4.1820000000000004</v>
      </c>
      <c r="S110">
        <v>0</v>
      </c>
    </row>
    <row r="111" spans="2:19">
      <c r="B111">
        <v>1986</v>
      </c>
      <c r="C111">
        <v>11</v>
      </c>
      <c r="D111">
        <v>6.9279999999999999</v>
      </c>
      <c r="E111">
        <v>6.492</v>
      </c>
      <c r="F111">
        <v>6.2640000000000002</v>
      </c>
      <c r="G111">
        <v>5.5259999999999998</v>
      </c>
      <c r="H111">
        <v>5.5289999999999999</v>
      </c>
      <c r="I111">
        <v>4.7949999999999999</v>
      </c>
      <c r="J111">
        <v>4.3220000000000001</v>
      </c>
      <c r="K111">
        <v>5.407</v>
      </c>
      <c r="L111">
        <v>2.17</v>
      </c>
      <c r="M111">
        <v>1.4690000000000001</v>
      </c>
      <c r="N111">
        <v>0.22600000000000001</v>
      </c>
      <c r="O111">
        <v>0.47499999999999998</v>
      </c>
      <c r="P111">
        <v>7.65</v>
      </c>
      <c r="Q111">
        <v>1.18</v>
      </c>
      <c r="R111">
        <v>3.8769999999999998</v>
      </c>
      <c r="S111">
        <v>0</v>
      </c>
    </row>
    <row r="112" spans="2:19">
      <c r="B112">
        <v>1986</v>
      </c>
      <c r="C112">
        <v>12</v>
      </c>
      <c r="D112">
        <v>7.1719999999999997</v>
      </c>
      <c r="E112">
        <v>6.7119999999999997</v>
      </c>
      <c r="F112">
        <v>6.4219999999999997</v>
      </c>
      <c r="G112">
        <v>5.66</v>
      </c>
      <c r="H112">
        <v>5.6719999999999997</v>
      </c>
      <c r="I112">
        <v>4.9189999999999996</v>
      </c>
      <c r="J112">
        <v>4.3680000000000003</v>
      </c>
      <c r="K112">
        <v>5.5410000000000004</v>
      </c>
      <c r="L112">
        <v>2.3439999999999999</v>
      </c>
      <c r="M112">
        <v>1.5029999999999999</v>
      </c>
      <c r="N112">
        <v>0.28999999999999998</v>
      </c>
      <c r="O112">
        <v>0.55200000000000005</v>
      </c>
      <c r="P112">
        <v>7.6</v>
      </c>
      <c r="Q112">
        <v>1.1399999999999999</v>
      </c>
      <c r="R112">
        <v>3.722</v>
      </c>
      <c r="S112">
        <v>0</v>
      </c>
    </row>
    <row r="113" spans="2:19">
      <c r="B113">
        <v>1987</v>
      </c>
      <c r="C113">
        <v>1</v>
      </c>
      <c r="D113">
        <v>7.1630000000000003</v>
      </c>
      <c r="E113">
        <v>6.6509999999999998</v>
      </c>
      <c r="F113">
        <v>6.3520000000000003</v>
      </c>
      <c r="G113">
        <v>5.6020000000000003</v>
      </c>
      <c r="H113">
        <v>5.6109999999999998</v>
      </c>
      <c r="I113">
        <v>4.8680000000000003</v>
      </c>
      <c r="J113">
        <v>4.3529999999999998</v>
      </c>
      <c r="K113">
        <v>5.5019999999999998</v>
      </c>
      <c r="L113">
        <v>2.298</v>
      </c>
      <c r="M113">
        <v>1.484</v>
      </c>
      <c r="N113">
        <v>0.29899999999999999</v>
      </c>
      <c r="O113">
        <v>0.51500000000000001</v>
      </c>
      <c r="P113">
        <v>7.59</v>
      </c>
      <c r="Q113">
        <v>1.1399999999999999</v>
      </c>
      <c r="R113">
        <v>3.798</v>
      </c>
      <c r="S113">
        <v>0</v>
      </c>
    </row>
    <row r="114" spans="2:19">
      <c r="B114">
        <v>1987</v>
      </c>
      <c r="C114">
        <v>2</v>
      </c>
      <c r="D114">
        <v>6.8150000000000004</v>
      </c>
      <c r="E114">
        <v>6.5709999999999997</v>
      </c>
      <c r="F114">
        <v>6.3150000000000004</v>
      </c>
      <c r="G114">
        <v>5.6020000000000003</v>
      </c>
      <c r="H114">
        <v>5.5990000000000002</v>
      </c>
      <c r="I114">
        <v>4.883</v>
      </c>
      <c r="J114">
        <v>4.4960000000000004</v>
      </c>
      <c r="K114">
        <v>5.5350000000000001</v>
      </c>
      <c r="L114">
        <v>2.0760000000000001</v>
      </c>
      <c r="M114">
        <v>1.4330000000000001</v>
      </c>
      <c r="N114">
        <v>0.25600000000000001</v>
      </c>
      <c r="O114">
        <v>0.38700000000000001</v>
      </c>
      <c r="P114">
        <v>7.48</v>
      </c>
      <c r="Q114">
        <v>1.03</v>
      </c>
      <c r="R114">
        <v>3.8679999999999999</v>
      </c>
      <c r="S114">
        <v>0</v>
      </c>
    </row>
    <row r="115" spans="2:19">
      <c r="B115">
        <v>1987</v>
      </c>
      <c r="C115">
        <v>3</v>
      </c>
      <c r="D115">
        <v>6.806</v>
      </c>
      <c r="E115">
        <v>6.4889999999999999</v>
      </c>
      <c r="F115">
        <v>6.3029999999999999</v>
      </c>
      <c r="G115">
        <v>5.569</v>
      </c>
      <c r="H115">
        <v>5.569</v>
      </c>
      <c r="I115">
        <v>4.8339999999999996</v>
      </c>
      <c r="J115">
        <v>4.5110000000000001</v>
      </c>
      <c r="K115">
        <v>5.5019999999999998</v>
      </c>
      <c r="L115">
        <v>1.978</v>
      </c>
      <c r="M115">
        <v>1.4690000000000001</v>
      </c>
      <c r="N115">
        <v>0.189</v>
      </c>
      <c r="O115">
        <v>0.32</v>
      </c>
      <c r="P115">
        <v>7.68</v>
      </c>
      <c r="Q115">
        <v>1.25</v>
      </c>
      <c r="R115">
        <v>4.0259999999999998</v>
      </c>
      <c r="S115">
        <v>0</v>
      </c>
    </row>
    <row r="116" spans="2:19">
      <c r="B116">
        <v>1987</v>
      </c>
      <c r="C116">
        <v>4</v>
      </c>
      <c r="D116">
        <v>6.6779999999999999</v>
      </c>
      <c r="E116">
        <v>6.3250000000000002</v>
      </c>
      <c r="F116">
        <v>6.1360000000000001</v>
      </c>
      <c r="G116">
        <v>5.4160000000000004</v>
      </c>
      <c r="H116">
        <v>5.4160000000000004</v>
      </c>
      <c r="I116">
        <v>4.6970000000000001</v>
      </c>
      <c r="J116">
        <v>4.298</v>
      </c>
      <c r="K116">
        <v>5.3129999999999997</v>
      </c>
      <c r="L116">
        <v>2.0270000000000001</v>
      </c>
      <c r="M116">
        <v>1.4390000000000001</v>
      </c>
      <c r="N116">
        <v>0.192</v>
      </c>
      <c r="O116">
        <v>0.39900000000000002</v>
      </c>
      <c r="P116">
        <v>7.66</v>
      </c>
      <c r="Q116">
        <v>1.21</v>
      </c>
      <c r="R116">
        <v>3.9350000000000001</v>
      </c>
      <c r="S116">
        <v>0</v>
      </c>
    </row>
    <row r="117" spans="2:19">
      <c r="B117">
        <v>1987</v>
      </c>
      <c r="C117">
        <v>5</v>
      </c>
      <c r="D117">
        <v>6.9160000000000004</v>
      </c>
      <c r="E117">
        <v>6.4470000000000001</v>
      </c>
      <c r="F117">
        <v>6.2089999999999996</v>
      </c>
      <c r="G117">
        <v>5.4829999999999997</v>
      </c>
      <c r="H117">
        <v>5.492</v>
      </c>
      <c r="I117">
        <v>4.7759999999999998</v>
      </c>
      <c r="J117">
        <v>4.2919999999999998</v>
      </c>
      <c r="K117">
        <v>5.3680000000000003</v>
      </c>
      <c r="L117">
        <v>2.1549999999999998</v>
      </c>
      <c r="M117">
        <v>1.4330000000000001</v>
      </c>
      <c r="N117">
        <v>0.23799999999999999</v>
      </c>
      <c r="O117">
        <v>0.48499999999999999</v>
      </c>
      <c r="P117">
        <v>7.6</v>
      </c>
      <c r="Q117">
        <v>1.1100000000000001</v>
      </c>
      <c r="R117">
        <v>3.8530000000000002</v>
      </c>
      <c r="S117">
        <v>0</v>
      </c>
    </row>
    <row r="118" spans="2:19">
      <c r="B118">
        <v>1987</v>
      </c>
      <c r="C118">
        <v>6</v>
      </c>
      <c r="D118">
        <v>6.8179999999999996</v>
      </c>
      <c r="E118">
        <v>6.4370000000000003</v>
      </c>
      <c r="F118">
        <v>6.1779999999999999</v>
      </c>
      <c r="G118">
        <v>5.4619999999999997</v>
      </c>
      <c r="H118">
        <v>5.468</v>
      </c>
      <c r="I118">
        <v>4.7549999999999999</v>
      </c>
      <c r="J118">
        <v>4.2519999999999998</v>
      </c>
      <c r="K118">
        <v>5.3460000000000001</v>
      </c>
      <c r="L118">
        <v>2.1850000000000001</v>
      </c>
      <c r="M118">
        <v>1.423</v>
      </c>
      <c r="N118">
        <v>0.25900000000000001</v>
      </c>
      <c r="O118">
        <v>0.503</v>
      </c>
      <c r="P118">
        <v>7.71</v>
      </c>
      <c r="Q118">
        <v>1.2</v>
      </c>
      <c r="R118">
        <v>3.6269999999999998</v>
      </c>
      <c r="S118">
        <v>0</v>
      </c>
    </row>
    <row r="119" spans="2:19">
      <c r="B119">
        <v>1987</v>
      </c>
      <c r="C119">
        <v>7</v>
      </c>
      <c r="D119">
        <v>6.94</v>
      </c>
      <c r="E119">
        <v>6.5259999999999998</v>
      </c>
      <c r="F119">
        <v>6.258</v>
      </c>
      <c r="G119">
        <v>5.5380000000000003</v>
      </c>
      <c r="H119">
        <v>5.5380000000000003</v>
      </c>
      <c r="I119">
        <v>4.8159999999999998</v>
      </c>
      <c r="J119">
        <v>4.3620000000000001</v>
      </c>
      <c r="K119">
        <v>5.444</v>
      </c>
      <c r="L119">
        <v>2.1640000000000001</v>
      </c>
      <c r="M119">
        <v>1.4419999999999999</v>
      </c>
      <c r="N119">
        <v>0.26500000000000001</v>
      </c>
      <c r="O119">
        <v>0.45400000000000001</v>
      </c>
      <c r="P119">
        <v>7.64</v>
      </c>
      <c r="Q119">
        <v>1.17</v>
      </c>
      <c r="R119">
        <v>3.7160000000000002</v>
      </c>
      <c r="S119">
        <v>0</v>
      </c>
    </row>
    <row r="120" spans="2:19">
      <c r="B120">
        <v>1987</v>
      </c>
      <c r="C120">
        <v>8</v>
      </c>
      <c r="D120">
        <v>6.9619999999999997</v>
      </c>
      <c r="E120">
        <v>6.556</v>
      </c>
      <c r="F120">
        <v>6.2910000000000004</v>
      </c>
      <c r="G120">
        <v>5.5750000000000002</v>
      </c>
      <c r="H120">
        <v>5.5659999999999998</v>
      </c>
      <c r="I120">
        <v>4.84</v>
      </c>
      <c r="J120">
        <v>4.4649999999999999</v>
      </c>
      <c r="K120">
        <v>5.5110000000000001</v>
      </c>
      <c r="L120">
        <v>2.0910000000000002</v>
      </c>
      <c r="M120">
        <v>1.4510000000000001</v>
      </c>
      <c r="N120">
        <v>0.26500000000000001</v>
      </c>
      <c r="O120">
        <v>0.375</v>
      </c>
      <c r="P120">
        <v>7.67</v>
      </c>
      <c r="Q120">
        <v>1.1499999999999999</v>
      </c>
      <c r="R120">
        <v>3.8919999999999999</v>
      </c>
      <c r="S120">
        <v>0</v>
      </c>
    </row>
    <row r="121" spans="2:19">
      <c r="B121">
        <v>1987</v>
      </c>
      <c r="C121">
        <v>9</v>
      </c>
      <c r="D121">
        <v>6.7389999999999999</v>
      </c>
      <c r="E121">
        <v>6.4770000000000003</v>
      </c>
      <c r="F121">
        <v>6.2670000000000003</v>
      </c>
      <c r="G121">
        <v>5.5410000000000004</v>
      </c>
      <c r="H121">
        <v>5.5439999999999996</v>
      </c>
      <c r="I121">
        <v>4.819</v>
      </c>
      <c r="J121">
        <v>4.4349999999999996</v>
      </c>
      <c r="K121">
        <v>5.4560000000000004</v>
      </c>
      <c r="L121">
        <v>2.0449999999999999</v>
      </c>
      <c r="M121">
        <v>1.4450000000000001</v>
      </c>
      <c r="N121">
        <v>0.21</v>
      </c>
      <c r="O121">
        <v>0.38700000000000001</v>
      </c>
      <c r="P121">
        <v>7.63</v>
      </c>
      <c r="Q121">
        <v>1.1100000000000001</v>
      </c>
      <c r="R121">
        <v>4.0289999999999999</v>
      </c>
      <c r="S121">
        <v>0</v>
      </c>
    </row>
    <row r="122" spans="2:19">
      <c r="B122">
        <v>1987</v>
      </c>
      <c r="C122">
        <v>10</v>
      </c>
      <c r="D122">
        <v>6.8179999999999996</v>
      </c>
      <c r="E122">
        <v>6.48</v>
      </c>
      <c r="F122">
        <v>6.306</v>
      </c>
      <c r="G122">
        <v>5.5720000000000001</v>
      </c>
      <c r="H122">
        <v>5.5780000000000003</v>
      </c>
      <c r="I122">
        <v>4.8490000000000002</v>
      </c>
      <c r="J122">
        <v>4.4379999999999997</v>
      </c>
      <c r="K122">
        <v>5.4589999999999996</v>
      </c>
      <c r="L122">
        <v>2.0419999999999998</v>
      </c>
      <c r="M122">
        <v>1.454</v>
      </c>
      <c r="N122">
        <v>0.17699999999999999</v>
      </c>
      <c r="O122">
        <v>0.41099999999999998</v>
      </c>
      <c r="P122">
        <v>7.63</v>
      </c>
      <c r="Q122">
        <v>1.17</v>
      </c>
      <c r="R122">
        <v>4.0540000000000003</v>
      </c>
      <c r="S122">
        <v>0</v>
      </c>
    </row>
    <row r="123" spans="2:19">
      <c r="B123">
        <v>1987</v>
      </c>
      <c r="C123">
        <v>11</v>
      </c>
      <c r="D123">
        <v>6.8789999999999996</v>
      </c>
      <c r="E123">
        <v>6.5170000000000003</v>
      </c>
      <c r="F123">
        <v>6.2910000000000004</v>
      </c>
      <c r="G123">
        <v>5.5570000000000004</v>
      </c>
      <c r="H123">
        <v>5.56</v>
      </c>
      <c r="I123">
        <v>4.8280000000000003</v>
      </c>
      <c r="J123">
        <v>4.383</v>
      </c>
      <c r="K123">
        <v>5.45</v>
      </c>
      <c r="L123">
        <v>2.1339999999999999</v>
      </c>
      <c r="M123">
        <v>1.4630000000000001</v>
      </c>
      <c r="N123">
        <v>0.22600000000000001</v>
      </c>
      <c r="O123">
        <v>0.44500000000000001</v>
      </c>
      <c r="P123">
        <v>7.72</v>
      </c>
      <c r="Q123">
        <v>1.3</v>
      </c>
      <c r="R123">
        <v>3.8530000000000002</v>
      </c>
      <c r="S123">
        <v>0</v>
      </c>
    </row>
    <row r="124" spans="2:19">
      <c r="B124">
        <v>1987</v>
      </c>
      <c r="C124">
        <v>12</v>
      </c>
      <c r="D124">
        <v>7.0129999999999999</v>
      </c>
      <c r="E124">
        <v>6.6260000000000003</v>
      </c>
      <c r="F124">
        <v>6.3250000000000002</v>
      </c>
      <c r="G124">
        <v>5.5990000000000002</v>
      </c>
      <c r="H124">
        <v>5.6020000000000003</v>
      </c>
      <c r="I124">
        <v>4.883</v>
      </c>
      <c r="J124">
        <v>4.3680000000000003</v>
      </c>
      <c r="K124">
        <v>5.4989999999999997</v>
      </c>
      <c r="L124">
        <v>2.2589999999999999</v>
      </c>
      <c r="M124">
        <v>1.4450000000000001</v>
      </c>
      <c r="N124">
        <v>0.30199999999999999</v>
      </c>
      <c r="O124">
        <v>0.51500000000000001</v>
      </c>
      <c r="P124">
        <v>7.71</v>
      </c>
      <c r="Q124">
        <v>1.32</v>
      </c>
      <c r="R124">
        <v>3.6850000000000001</v>
      </c>
      <c r="S124">
        <v>0</v>
      </c>
    </row>
    <row r="125" spans="2:19">
      <c r="B125">
        <v>1988</v>
      </c>
      <c r="C125">
        <v>1</v>
      </c>
      <c r="D125">
        <v>7.0039999999999996</v>
      </c>
      <c r="E125">
        <v>6.5709999999999997</v>
      </c>
      <c r="F125">
        <v>6.2789999999999999</v>
      </c>
      <c r="G125">
        <v>5.5410000000000004</v>
      </c>
      <c r="H125">
        <v>5.5469999999999997</v>
      </c>
      <c r="I125">
        <v>4.8129999999999997</v>
      </c>
      <c r="J125">
        <v>4.3159999999999998</v>
      </c>
      <c r="K125">
        <v>5.444</v>
      </c>
      <c r="L125">
        <v>2.2559999999999998</v>
      </c>
      <c r="M125">
        <v>1.4630000000000001</v>
      </c>
      <c r="N125">
        <v>0.29299999999999998</v>
      </c>
      <c r="O125">
        <v>0.497</v>
      </c>
      <c r="P125">
        <v>7.73</v>
      </c>
      <c r="Q125">
        <v>1.23</v>
      </c>
      <c r="R125">
        <v>3.5510000000000002</v>
      </c>
      <c r="S125">
        <v>0</v>
      </c>
    </row>
    <row r="126" spans="2:19">
      <c r="B126">
        <v>1988</v>
      </c>
      <c r="C126">
        <v>2</v>
      </c>
      <c r="D126">
        <v>6.657</v>
      </c>
      <c r="E126">
        <v>6.4130000000000003</v>
      </c>
      <c r="F126">
        <v>6.1660000000000004</v>
      </c>
      <c r="G126">
        <v>5.444</v>
      </c>
      <c r="H126">
        <v>5.4379999999999997</v>
      </c>
      <c r="I126">
        <v>4.7089999999999996</v>
      </c>
      <c r="J126">
        <v>4.3099999999999996</v>
      </c>
      <c r="K126">
        <v>5.3609999999999998</v>
      </c>
      <c r="L126">
        <v>2.1030000000000002</v>
      </c>
      <c r="M126">
        <v>1.454</v>
      </c>
      <c r="N126">
        <v>0.25</v>
      </c>
      <c r="O126">
        <v>0.39900000000000002</v>
      </c>
      <c r="P126">
        <v>7.73</v>
      </c>
      <c r="Q126">
        <v>1.17</v>
      </c>
      <c r="R126">
        <v>3.67</v>
      </c>
      <c r="S126">
        <v>0</v>
      </c>
    </row>
    <row r="127" spans="2:19">
      <c r="B127">
        <v>1988</v>
      </c>
      <c r="C127">
        <v>3</v>
      </c>
      <c r="D127">
        <v>6.6779999999999999</v>
      </c>
      <c r="E127">
        <v>6.2880000000000003</v>
      </c>
      <c r="F127">
        <v>6.0990000000000002</v>
      </c>
      <c r="G127">
        <v>5.383</v>
      </c>
      <c r="H127">
        <v>5.3769999999999998</v>
      </c>
      <c r="I127">
        <v>4.6509999999999998</v>
      </c>
      <c r="J127">
        <v>4.3129999999999997</v>
      </c>
      <c r="K127">
        <v>5.3</v>
      </c>
      <c r="L127">
        <v>1.972</v>
      </c>
      <c r="M127">
        <v>1.448</v>
      </c>
      <c r="N127">
        <v>0.186</v>
      </c>
      <c r="O127">
        <v>0.33800000000000002</v>
      </c>
      <c r="P127">
        <v>7.67</v>
      </c>
      <c r="Q127">
        <v>1.19</v>
      </c>
      <c r="R127">
        <v>3.9649999999999999</v>
      </c>
      <c r="S127">
        <v>0</v>
      </c>
    </row>
    <row r="128" spans="2:19">
      <c r="B128">
        <v>1988</v>
      </c>
      <c r="C128">
        <v>4</v>
      </c>
      <c r="D128">
        <v>6.7539999999999996</v>
      </c>
      <c r="E128">
        <v>6.3639999999999999</v>
      </c>
      <c r="F128">
        <v>6.1719999999999997</v>
      </c>
      <c r="G128">
        <v>5.45</v>
      </c>
      <c r="H128">
        <v>5.45</v>
      </c>
      <c r="I128">
        <v>4.7300000000000004</v>
      </c>
      <c r="J128">
        <v>4.3650000000000002</v>
      </c>
      <c r="K128">
        <v>5.3639999999999999</v>
      </c>
      <c r="L128">
        <v>1.996</v>
      </c>
      <c r="M128">
        <v>1.4390000000000001</v>
      </c>
      <c r="N128">
        <v>0.192</v>
      </c>
      <c r="O128">
        <v>0.36599999999999999</v>
      </c>
      <c r="P128">
        <v>7.62</v>
      </c>
      <c r="Q128">
        <v>1.1599999999999999</v>
      </c>
      <c r="R128">
        <v>3.9079999999999999</v>
      </c>
      <c r="S128">
        <v>0</v>
      </c>
    </row>
    <row r="129" spans="2:19">
      <c r="B129">
        <v>1988</v>
      </c>
      <c r="C129">
        <v>5</v>
      </c>
      <c r="D129">
        <v>6.77</v>
      </c>
      <c r="E129">
        <v>6.407</v>
      </c>
      <c r="F129">
        <v>6.157</v>
      </c>
      <c r="G129">
        <v>5.4279999999999999</v>
      </c>
      <c r="H129">
        <v>5.4320000000000004</v>
      </c>
      <c r="I129">
        <v>4.7060000000000004</v>
      </c>
      <c r="J129">
        <v>4.2370000000000001</v>
      </c>
      <c r="K129">
        <v>5.3220000000000001</v>
      </c>
      <c r="L129">
        <v>2.17</v>
      </c>
      <c r="M129">
        <v>1.4510000000000001</v>
      </c>
      <c r="N129">
        <v>0.25</v>
      </c>
      <c r="O129">
        <v>0.46899999999999997</v>
      </c>
      <c r="P129">
        <v>7.62</v>
      </c>
      <c r="Q129">
        <v>1.1299999999999999</v>
      </c>
      <c r="R129">
        <v>3.8220000000000001</v>
      </c>
      <c r="S129">
        <v>0</v>
      </c>
    </row>
    <row r="130" spans="2:19">
      <c r="B130">
        <v>1988</v>
      </c>
      <c r="C130">
        <v>6</v>
      </c>
      <c r="D130">
        <v>6.7210000000000001</v>
      </c>
      <c r="E130">
        <v>6.468</v>
      </c>
      <c r="F130">
        <v>6.1840000000000002</v>
      </c>
      <c r="G130">
        <v>5.4530000000000003</v>
      </c>
      <c r="H130">
        <v>5.4560000000000004</v>
      </c>
      <c r="I130">
        <v>4.7300000000000004</v>
      </c>
      <c r="J130">
        <v>4.2279999999999998</v>
      </c>
      <c r="K130">
        <v>5.3490000000000002</v>
      </c>
      <c r="L130">
        <v>2.2400000000000002</v>
      </c>
      <c r="M130">
        <v>1.454</v>
      </c>
      <c r="N130">
        <v>0.28699999999999998</v>
      </c>
      <c r="O130">
        <v>0.5</v>
      </c>
      <c r="P130">
        <v>7.61</v>
      </c>
      <c r="Q130">
        <v>1.07</v>
      </c>
      <c r="R130">
        <v>3.7120000000000002</v>
      </c>
      <c r="S130">
        <v>0</v>
      </c>
    </row>
    <row r="131" spans="2:19">
      <c r="B131">
        <v>1988</v>
      </c>
      <c r="C131">
        <v>7</v>
      </c>
      <c r="D131">
        <v>6.8209999999999997</v>
      </c>
      <c r="E131">
        <v>6.52</v>
      </c>
      <c r="F131">
        <v>6.2359999999999998</v>
      </c>
      <c r="G131">
        <v>5.4889999999999999</v>
      </c>
      <c r="H131">
        <v>5.4829999999999997</v>
      </c>
      <c r="I131">
        <v>4.734</v>
      </c>
      <c r="J131">
        <v>4.2640000000000002</v>
      </c>
      <c r="K131">
        <v>5.3920000000000003</v>
      </c>
      <c r="L131">
        <v>2.2559999999999998</v>
      </c>
      <c r="M131">
        <v>1.5</v>
      </c>
      <c r="N131">
        <v>0.28299999999999997</v>
      </c>
      <c r="O131">
        <v>0.46899999999999997</v>
      </c>
      <c r="P131">
        <v>7.65</v>
      </c>
      <c r="Q131">
        <v>1.1000000000000001</v>
      </c>
      <c r="R131">
        <v>3.6909999999999998</v>
      </c>
      <c r="S131">
        <v>0</v>
      </c>
    </row>
    <row r="132" spans="2:19">
      <c r="B132">
        <v>1988</v>
      </c>
      <c r="C132">
        <v>8</v>
      </c>
      <c r="D132">
        <v>6.8209999999999997</v>
      </c>
      <c r="E132">
        <v>6.5439999999999996</v>
      </c>
      <c r="F132">
        <v>6.3120000000000003</v>
      </c>
      <c r="G132">
        <v>5.56</v>
      </c>
      <c r="H132">
        <v>5.55</v>
      </c>
      <c r="I132">
        <v>4.7910000000000004</v>
      </c>
      <c r="J132">
        <v>4.4379999999999997</v>
      </c>
      <c r="K132">
        <v>5.4889999999999999</v>
      </c>
      <c r="L132">
        <v>2.1030000000000002</v>
      </c>
      <c r="M132">
        <v>1.5209999999999999</v>
      </c>
      <c r="N132">
        <v>0.23200000000000001</v>
      </c>
      <c r="O132">
        <v>0.35399999999999998</v>
      </c>
      <c r="P132">
        <v>7.59</v>
      </c>
      <c r="Q132">
        <v>1.08</v>
      </c>
      <c r="R132">
        <v>3.956</v>
      </c>
      <c r="S132">
        <v>0</v>
      </c>
    </row>
    <row r="133" spans="2:19">
      <c r="B133">
        <v>1988</v>
      </c>
      <c r="C133">
        <v>9</v>
      </c>
      <c r="D133">
        <v>6.7060000000000004</v>
      </c>
      <c r="E133">
        <v>6.431</v>
      </c>
      <c r="F133">
        <v>6.23</v>
      </c>
      <c r="G133">
        <v>5.492</v>
      </c>
      <c r="H133">
        <v>5.4889999999999999</v>
      </c>
      <c r="I133">
        <v>4.7489999999999997</v>
      </c>
      <c r="J133">
        <v>4.3979999999999997</v>
      </c>
      <c r="K133">
        <v>5.4130000000000003</v>
      </c>
      <c r="L133">
        <v>2.0329999999999999</v>
      </c>
      <c r="M133">
        <v>1.478</v>
      </c>
      <c r="N133">
        <v>0.20100000000000001</v>
      </c>
      <c r="O133">
        <v>0.35099999999999998</v>
      </c>
      <c r="P133">
        <v>7.69</v>
      </c>
      <c r="Q133">
        <v>1.17</v>
      </c>
      <c r="R133">
        <v>4.008</v>
      </c>
      <c r="S133">
        <v>0</v>
      </c>
    </row>
    <row r="134" spans="2:19">
      <c r="B134">
        <v>1988</v>
      </c>
      <c r="C134">
        <v>10</v>
      </c>
      <c r="D134">
        <v>6.9279999999999999</v>
      </c>
      <c r="E134">
        <v>6.431</v>
      </c>
      <c r="F134">
        <v>6.2539999999999996</v>
      </c>
      <c r="G134">
        <v>5.5259999999999998</v>
      </c>
      <c r="H134">
        <v>5.532</v>
      </c>
      <c r="I134">
        <v>4.8099999999999996</v>
      </c>
      <c r="J134">
        <v>4.3949999999999996</v>
      </c>
      <c r="K134">
        <v>5.4130000000000003</v>
      </c>
      <c r="L134">
        <v>2.0390000000000001</v>
      </c>
      <c r="M134">
        <v>1.4450000000000001</v>
      </c>
      <c r="N134">
        <v>0.18</v>
      </c>
      <c r="O134">
        <v>0.41499999999999998</v>
      </c>
      <c r="P134">
        <v>7.63</v>
      </c>
      <c r="Q134">
        <v>1.1000000000000001</v>
      </c>
      <c r="R134">
        <v>3.9079999999999999</v>
      </c>
      <c r="S134">
        <v>0</v>
      </c>
    </row>
    <row r="135" spans="2:19">
      <c r="B135">
        <v>1988</v>
      </c>
      <c r="C135">
        <v>11</v>
      </c>
      <c r="D135">
        <v>7.0439999999999996</v>
      </c>
      <c r="E135">
        <v>6.4859999999999998</v>
      </c>
      <c r="F135">
        <v>6.2729999999999997</v>
      </c>
      <c r="G135">
        <v>5.5529999999999999</v>
      </c>
      <c r="H135">
        <v>5.5629999999999997</v>
      </c>
      <c r="I135">
        <v>4.8490000000000002</v>
      </c>
      <c r="J135">
        <v>4.38</v>
      </c>
      <c r="K135">
        <v>5.4320000000000004</v>
      </c>
      <c r="L135">
        <v>2.1059999999999999</v>
      </c>
      <c r="M135">
        <v>1.42</v>
      </c>
      <c r="N135">
        <v>0.21299999999999999</v>
      </c>
      <c r="O135">
        <v>0.46899999999999997</v>
      </c>
      <c r="P135">
        <v>7.63</v>
      </c>
      <c r="Q135">
        <v>1.22</v>
      </c>
      <c r="R135">
        <v>4.0019999999999998</v>
      </c>
      <c r="S135">
        <v>0</v>
      </c>
    </row>
    <row r="136" spans="2:19">
      <c r="B136">
        <v>1988</v>
      </c>
      <c r="C136">
        <v>12</v>
      </c>
      <c r="D136">
        <v>7.0229999999999997</v>
      </c>
      <c r="E136">
        <v>6.4829999999999997</v>
      </c>
      <c r="F136">
        <v>6.1970000000000001</v>
      </c>
      <c r="G136">
        <v>5.48</v>
      </c>
      <c r="H136">
        <v>5.4829999999999997</v>
      </c>
      <c r="I136">
        <v>4.7729999999999997</v>
      </c>
      <c r="J136">
        <v>4.2919999999999998</v>
      </c>
      <c r="K136">
        <v>5.3890000000000002</v>
      </c>
      <c r="L136">
        <v>2.1920000000000002</v>
      </c>
      <c r="M136">
        <v>1.423</v>
      </c>
      <c r="N136">
        <v>0.28699999999999998</v>
      </c>
      <c r="O136">
        <v>0.47899999999999998</v>
      </c>
      <c r="P136">
        <v>7.63</v>
      </c>
      <c r="Q136">
        <v>1.17</v>
      </c>
      <c r="R136">
        <v>3.8250000000000002</v>
      </c>
      <c r="S136">
        <v>0</v>
      </c>
    </row>
    <row r="137" spans="2:19">
      <c r="B137">
        <v>1989</v>
      </c>
      <c r="C137">
        <v>1</v>
      </c>
      <c r="D137">
        <v>6.7240000000000002</v>
      </c>
      <c r="E137">
        <v>6.4530000000000003</v>
      </c>
      <c r="F137">
        <v>6.1479999999999997</v>
      </c>
      <c r="G137">
        <v>5.4379999999999997</v>
      </c>
      <c r="H137">
        <v>5.4279999999999999</v>
      </c>
      <c r="I137">
        <v>4.7119999999999997</v>
      </c>
      <c r="J137">
        <v>4.2789999999999999</v>
      </c>
      <c r="K137">
        <v>5.3639999999999999</v>
      </c>
      <c r="L137">
        <v>2.173</v>
      </c>
      <c r="M137">
        <v>1.4330000000000001</v>
      </c>
      <c r="N137">
        <v>0.30499999999999999</v>
      </c>
      <c r="O137">
        <v>0.433</v>
      </c>
      <c r="P137">
        <v>7.64</v>
      </c>
      <c r="Q137">
        <v>1.1200000000000001</v>
      </c>
      <c r="R137">
        <v>3.7490000000000001</v>
      </c>
      <c r="S137">
        <v>0</v>
      </c>
    </row>
    <row r="138" spans="2:19">
      <c r="B138">
        <v>1989</v>
      </c>
      <c r="C138">
        <v>2</v>
      </c>
      <c r="D138">
        <v>6.6929999999999996</v>
      </c>
      <c r="E138">
        <v>6.44</v>
      </c>
      <c r="F138">
        <v>6.1840000000000002</v>
      </c>
      <c r="G138">
        <v>5.4409999999999998</v>
      </c>
      <c r="H138">
        <v>5.4409999999999998</v>
      </c>
      <c r="I138">
        <v>4.7</v>
      </c>
      <c r="J138">
        <v>4.2889999999999997</v>
      </c>
      <c r="K138">
        <v>5.3639999999999999</v>
      </c>
      <c r="L138">
        <v>2.149</v>
      </c>
      <c r="M138">
        <v>1.4810000000000001</v>
      </c>
      <c r="N138">
        <v>0.25600000000000001</v>
      </c>
      <c r="O138">
        <v>0.41099999999999998</v>
      </c>
      <c r="P138">
        <v>7.62</v>
      </c>
      <c r="Q138">
        <v>1.05</v>
      </c>
      <c r="R138">
        <v>3.7429999999999999</v>
      </c>
      <c r="S138">
        <v>0</v>
      </c>
    </row>
    <row r="139" spans="2:19">
      <c r="B139">
        <v>1989</v>
      </c>
      <c r="C139">
        <v>3</v>
      </c>
      <c r="D139">
        <v>6.8920000000000003</v>
      </c>
      <c r="E139">
        <v>6.4649999999999999</v>
      </c>
      <c r="F139">
        <v>6.2610000000000001</v>
      </c>
      <c r="G139">
        <v>5.5439999999999996</v>
      </c>
      <c r="H139">
        <v>5.5410000000000004</v>
      </c>
      <c r="I139">
        <v>4.819</v>
      </c>
      <c r="J139">
        <v>4.4530000000000003</v>
      </c>
      <c r="K139">
        <v>5.4589999999999996</v>
      </c>
      <c r="L139">
        <v>2.0150000000000001</v>
      </c>
      <c r="M139">
        <v>1.4419999999999999</v>
      </c>
      <c r="N139">
        <v>0.20399999999999999</v>
      </c>
      <c r="O139">
        <v>0.36899999999999999</v>
      </c>
      <c r="P139">
        <v>7.66</v>
      </c>
      <c r="Q139">
        <v>1.1299999999999999</v>
      </c>
      <c r="R139">
        <v>4.0330000000000004</v>
      </c>
      <c r="S139">
        <v>0</v>
      </c>
    </row>
    <row r="140" spans="2:19">
      <c r="B140">
        <v>1989</v>
      </c>
      <c r="C140">
        <v>4</v>
      </c>
      <c r="D140">
        <v>6.8730000000000002</v>
      </c>
      <c r="E140">
        <v>6.4039999999999999</v>
      </c>
      <c r="F140">
        <v>6.23</v>
      </c>
      <c r="G140">
        <v>5.4960000000000004</v>
      </c>
      <c r="H140">
        <v>5.4989999999999997</v>
      </c>
      <c r="I140">
        <v>4.7670000000000003</v>
      </c>
      <c r="J140">
        <v>4.3620000000000001</v>
      </c>
      <c r="K140">
        <v>5.383</v>
      </c>
      <c r="L140">
        <v>2.0419999999999998</v>
      </c>
      <c r="M140">
        <v>1.4630000000000001</v>
      </c>
      <c r="N140">
        <v>0.17399999999999999</v>
      </c>
      <c r="O140">
        <v>0.40500000000000003</v>
      </c>
      <c r="P140">
        <v>7.6</v>
      </c>
      <c r="Q140">
        <v>1.1299999999999999</v>
      </c>
      <c r="R140">
        <v>3.8740000000000001</v>
      </c>
      <c r="S140">
        <v>0</v>
      </c>
    </row>
    <row r="141" spans="2:19">
      <c r="B141">
        <v>1989</v>
      </c>
      <c r="C141">
        <v>5</v>
      </c>
      <c r="D141">
        <v>6.91</v>
      </c>
      <c r="E141">
        <v>6.4249999999999998</v>
      </c>
      <c r="F141">
        <v>6.1870000000000003</v>
      </c>
      <c r="G141">
        <v>5.45</v>
      </c>
      <c r="H141">
        <v>5.45</v>
      </c>
      <c r="I141">
        <v>4.7119999999999997</v>
      </c>
      <c r="J141">
        <v>4.2789999999999999</v>
      </c>
      <c r="K141">
        <v>5.3520000000000003</v>
      </c>
      <c r="L141">
        <v>2.1459999999999999</v>
      </c>
      <c r="M141">
        <v>1.4750000000000001</v>
      </c>
      <c r="N141">
        <v>0.23799999999999999</v>
      </c>
      <c r="O141">
        <v>0.433</v>
      </c>
      <c r="P141">
        <v>7.65</v>
      </c>
      <c r="Q141">
        <v>1.18</v>
      </c>
      <c r="R141">
        <v>3.7639999999999998</v>
      </c>
      <c r="S141">
        <v>0</v>
      </c>
    </row>
    <row r="142" spans="2:19">
      <c r="B142">
        <v>1989</v>
      </c>
      <c r="C142">
        <v>6</v>
      </c>
      <c r="D142">
        <v>6.9130000000000003</v>
      </c>
      <c r="E142">
        <v>6.4950000000000001</v>
      </c>
      <c r="F142">
        <v>6.218</v>
      </c>
      <c r="G142">
        <v>5.4829999999999997</v>
      </c>
      <c r="H142">
        <v>5.4829999999999997</v>
      </c>
      <c r="I142">
        <v>4.7519999999999998</v>
      </c>
      <c r="J142">
        <v>4.2549999999999999</v>
      </c>
      <c r="K142">
        <v>5.3769999999999998</v>
      </c>
      <c r="L142">
        <v>2.2400000000000002</v>
      </c>
      <c r="M142">
        <v>1.4630000000000001</v>
      </c>
      <c r="N142">
        <v>0.28000000000000003</v>
      </c>
      <c r="O142">
        <v>0.497</v>
      </c>
      <c r="P142">
        <v>7.64</v>
      </c>
      <c r="Q142">
        <v>1.1299999999999999</v>
      </c>
      <c r="R142">
        <v>3.8130000000000002</v>
      </c>
      <c r="S142">
        <v>0</v>
      </c>
    </row>
    <row r="143" spans="2:19">
      <c r="B143">
        <v>1989</v>
      </c>
      <c r="C143">
        <v>7</v>
      </c>
      <c r="D143">
        <v>6.8209999999999997</v>
      </c>
      <c r="E143">
        <v>6.4829999999999997</v>
      </c>
      <c r="F143">
        <v>6.2</v>
      </c>
      <c r="G143">
        <v>5.4619999999999997</v>
      </c>
      <c r="H143">
        <v>5.4619999999999997</v>
      </c>
      <c r="I143">
        <v>4.7210000000000001</v>
      </c>
      <c r="J143">
        <v>4.2489999999999997</v>
      </c>
      <c r="K143">
        <v>5.3639999999999999</v>
      </c>
      <c r="L143">
        <v>2.234</v>
      </c>
      <c r="M143">
        <v>1.4750000000000001</v>
      </c>
      <c r="N143">
        <v>0.28299999999999997</v>
      </c>
      <c r="O143">
        <v>0.47199999999999998</v>
      </c>
      <c r="P143">
        <v>7.65</v>
      </c>
      <c r="Q143">
        <v>1.1000000000000001</v>
      </c>
      <c r="R143">
        <v>3.8439999999999999</v>
      </c>
      <c r="S143">
        <v>0</v>
      </c>
    </row>
    <row r="144" spans="2:19">
      <c r="B144">
        <v>1989</v>
      </c>
      <c r="C144">
        <v>8</v>
      </c>
      <c r="D144">
        <v>6.718</v>
      </c>
      <c r="E144">
        <v>6.4829999999999997</v>
      </c>
      <c r="F144">
        <v>6.2480000000000002</v>
      </c>
      <c r="G144">
        <v>5.52</v>
      </c>
      <c r="H144">
        <v>5.5140000000000002</v>
      </c>
      <c r="I144">
        <v>4.7789999999999999</v>
      </c>
      <c r="J144">
        <v>4.3949999999999996</v>
      </c>
      <c r="K144">
        <v>5.4379999999999997</v>
      </c>
      <c r="L144">
        <v>2.0880000000000001</v>
      </c>
      <c r="M144">
        <v>1.472</v>
      </c>
      <c r="N144">
        <v>0.23200000000000001</v>
      </c>
      <c r="O144">
        <v>0.38400000000000001</v>
      </c>
      <c r="P144">
        <v>7.64</v>
      </c>
      <c r="Q144">
        <v>1.1100000000000001</v>
      </c>
      <c r="R144">
        <v>4.0199999999999996</v>
      </c>
      <c r="S144">
        <v>0</v>
      </c>
    </row>
    <row r="145" spans="2:19">
      <c r="B145">
        <v>1989</v>
      </c>
      <c r="C145">
        <v>9</v>
      </c>
      <c r="D145">
        <v>6.8849999999999998</v>
      </c>
      <c r="E145">
        <v>6.4950000000000001</v>
      </c>
      <c r="F145">
        <v>6.3090000000000002</v>
      </c>
      <c r="G145">
        <v>5.5810000000000004</v>
      </c>
      <c r="H145">
        <v>5.5780000000000003</v>
      </c>
      <c r="I145">
        <v>4.8460000000000001</v>
      </c>
      <c r="J145">
        <v>4.5350000000000001</v>
      </c>
      <c r="K145">
        <v>5.5140000000000002</v>
      </c>
      <c r="L145">
        <v>1.96</v>
      </c>
      <c r="M145">
        <v>1.4630000000000001</v>
      </c>
      <c r="N145">
        <v>0.186</v>
      </c>
      <c r="O145">
        <v>0.311</v>
      </c>
      <c r="P145">
        <v>7.6</v>
      </c>
      <c r="Q145">
        <v>1.1000000000000001</v>
      </c>
      <c r="R145">
        <v>4.2279999999999998</v>
      </c>
      <c r="S145">
        <v>0</v>
      </c>
    </row>
    <row r="146" spans="2:19">
      <c r="B146">
        <v>1989</v>
      </c>
      <c r="C146">
        <v>10</v>
      </c>
      <c r="D146">
        <v>6.8789999999999996</v>
      </c>
      <c r="E146">
        <v>6.431</v>
      </c>
      <c r="F146">
        <v>6.2850000000000001</v>
      </c>
      <c r="G146">
        <v>5.5529999999999999</v>
      </c>
      <c r="H146">
        <v>5.5570000000000004</v>
      </c>
      <c r="I146">
        <v>4.8310000000000004</v>
      </c>
      <c r="J146">
        <v>4.4169999999999998</v>
      </c>
      <c r="K146">
        <v>5.4249999999999998</v>
      </c>
      <c r="L146">
        <v>2.0179999999999998</v>
      </c>
      <c r="M146">
        <v>1.454</v>
      </c>
      <c r="N146">
        <v>0.14599999999999999</v>
      </c>
      <c r="O146">
        <v>0.41499999999999998</v>
      </c>
      <c r="P146">
        <v>7.62</v>
      </c>
      <c r="Q146">
        <v>1.19</v>
      </c>
      <c r="R146">
        <v>3.8860000000000001</v>
      </c>
      <c r="S146">
        <v>0</v>
      </c>
    </row>
    <row r="147" spans="2:19">
      <c r="B147">
        <v>1989</v>
      </c>
      <c r="C147">
        <v>11</v>
      </c>
      <c r="D147">
        <v>6.9649999999999999</v>
      </c>
      <c r="E147">
        <v>6.5170000000000003</v>
      </c>
      <c r="F147">
        <v>6.2789999999999999</v>
      </c>
      <c r="G147">
        <v>5.5439999999999996</v>
      </c>
      <c r="H147">
        <v>5.5469999999999997</v>
      </c>
      <c r="I147">
        <v>4.819</v>
      </c>
      <c r="J147">
        <v>4.3250000000000002</v>
      </c>
      <c r="K147">
        <v>5.4189999999999996</v>
      </c>
      <c r="L147">
        <v>2.1949999999999998</v>
      </c>
      <c r="M147">
        <v>1.4630000000000001</v>
      </c>
      <c r="N147">
        <v>0.23799999999999999</v>
      </c>
      <c r="O147">
        <v>0.49399999999999999</v>
      </c>
      <c r="P147">
        <v>7.61</v>
      </c>
      <c r="Q147">
        <v>1.1100000000000001</v>
      </c>
      <c r="R147">
        <v>3.6880000000000002</v>
      </c>
      <c r="S147">
        <v>0</v>
      </c>
    </row>
    <row r="148" spans="2:19">
      <c r="B148">
        <v>1989</v>
      </c>
      <c r="C148">
        <v>12</v>
      </c>
      <c r="D148">
        <v>6.9770000000000003</v>
      </c>
      <c r="E148">
        <v>6.556</v>
      </c>
      <c r="F148">
        <v>6.2789999999999999</v>
      </c>
      <c r="G148">
        <v>5.5170000000000003</v>
      </c>
      <c r="H148">
        <v>5.5259999999999998</v>
      </c>
      <c r="I148">
        <v>4.7729999999999997</v>
      </c>
      <c r="J148">
        <v>4.2430000000000003</v>
      </c>
      <c r="K148">
        <v>5.3979999999999997</v>
      </c>
      <c r="L148">
        <v>2.31</v>
      </c>
      <c r="M148">
        <v>1.506</v>
      </c>
      <c r="N148">
        <v>0.27700000000000002</v>
      </c>
      <c r="O148">
        <v>0.52700000000000002</v>
      </c>
      <c r="P148">
        <v>7.72</v>
      </c>
      <c r="Q148">
        <v>1.1000000000000001</v>
      </c>
      <c r="R148">
        <v>3.6760000000000002</v>
      </c>
      <c r="S148">
        <v>0</v>
      </c>
    </row>
    <row r="149" spans="2:19">
      <c r="B149">
        <v>1990</v>
      </c>
      <c r="C149">
        <v>1</v>
      </c>
      <c r="D149">
        <v>7.0410000000000004</v>
      </c>
      <c r="E149">
        <v>6.5839999999999996</v>
      </c>
      <c r="F149">
        <v>6.3120000000000003</v>
      </c>
      <c r="G149">
        <v>5.5659999999999998</v>
      </c>
      <c r="H149">
        <v>5.5629999999999997</v>
      </c>
      <c r="I149">
        <v>4.8129999999999997</v>
      </c>
      <c r="J149">
        <v>4.3739999999999997</v>
      </c>
      <c r="K149">
        <v>5.4770000000000003</v>
      </c>
      <c r="L149">
        <v>2.21</v>
      </c>
      <c r="M149">
        <v>1.5</v>
      </c>
      <c r="N149">
        <v>0.27100000000000002</v>
      </c>
      <c r="O149">
        <v>0.439</v>
      </c>
      <c r="P149">
        <v>7.63</v>
      </c>
      <c r="Q149">
        <v>1.1399999999999999</v>
      </c>
      <c r="R149">
        <v>3.883</v>
      </c>
      <c r="S149">
        <v>0</v>
      </c>
    </row>
    <row r="150" spans="2:19">
      <c r="B150">
        <v>1990</v>
      </c>
      <c r="C150">
        <v>2</v>
      </c>
      <c r="D150">
        <v>6.742</v>
      </c>
      <c r="E150">
        <v>6.52</v>
      </c>
      <c r="F150">
        <v>6.2539999999999996</v>
      </c>
      <c r="G150">
        <v>5.5289999999999999</v>
      </c>
      <c r="H150">
        <v>5.52</v>
      </c>
      <c r="I150">
        <v>4.7850000000000001</v>
      </c>
      <c r="J150">
        <v>4.4349999999999996</v>
      </c>
      <c r="K150">
        <v>5.4770000000000003</v>
      </c>
      <c r="L150">
        <v>2.085</v>
      </c>
      <c r="M150">
        <v>1.4690000000000001</v>
      </c>
      <c r="N150">
        <v>0.26500000000000001</v>
      </c>
      <c r="O150">
        <v>0.35099999999999998</v>
      </c>
      <c r="P150">
        <v>7.65</v>
      </c>
      <c r="Q150">
        <v>1.1399999999999999</v>
      </c>
      <c r="R150">
        <v>3.99</v>
      </c>
      <c r="S150">
        <v>0</v>
      </c>
    </row>
    <row r="151" spans="2:19">
      <c r="B151">
        <v>1990</v>
      </c>
      <c r="C151">
        <v>3</v>
      </c>
      <c r="D151">
        <v>6.7850000000000001</v>
      </c>
      <c r="E151">
        <v>6.4470000000000001</v>
      </c>
      <c r="F151">
        <v>6.2270000000000003</v>
      </c>
      <c r="G151">
        <v>5.4770000000000003</v>
      </c>
      <c r="H151">
        <v>5.4770000000000003</v>
      </c>
      <c r="I151">
        <v>4.7270000000000003</v>
      </c>
      <c r="J151">
        <v>4.3769999999999998</v>
      </c>
      <c r="K151">
        <v>5.4130000000000003</v>
      </c>
      <c r="L151">
        <v>2.0670000000000002</v>
      </c>
      <c r="M151">
        <v>1.4970000000000001</v>
      </c>
      <c r="N151">
        <v>0.219</v>
      </c>
      <c r="O151">
        <v>0.35099999999999998</v>
      </c>
      <c r="P151">
        <v>7.65</v>
      </c>
      <c r="Q151">
        <v>1.1000000000000001</v>
      </c>
      <c r="R151">
        <v>4.0049999999999999</v>
      </c>
      <c r="S151">
        <v>0</v>
      </c>
    </row>
    <row r="152" spans="2:19">
      <c r="B152">
        <v>1990</v>
      </c>
      <c r="C152">
        <v>4</v>
      </c>
      <c r="D152">
        <v>6.806</v>
      </c>
      <c r="E152">
        <v>6.4189999999999996</v>
      </c>
      <c r="F152">
        <v>6.2210000000000001</v>
      </c>
      <c r="G152">
        <v>5.4829999999999997</v>
      </c>
      <c r="H152">
        <v>5.4859999999999998</v>
      </c>
      <c r="I152">
        <v>4.7489999999999997</v>
      </c>
      <c r="J152">
        <v>4.343</v>
      </c>
      <c r="K152">
        <v>5.38</v>
      </c>
      <c r="L152">
        <v>2.0760000000000001</v>
      </c>
      <c r="M152">
        <v>1.4750000000000001</v>
      </c>
      <c r="N152">
        <v>0.19500000000000001</v>
      </c>
      <c r="O152">
        <v>0.40500000000000003</v>
      </c>
      <c r="P152">
        <v>7.58</v>
      </c>
      <c r="Q152">
        <v>1.08</v>
      </c>
      <c r="R152">
        <v>3.6909999999999998</v>
      </c>
      <c r="S152">
        <v>0</v>
      </c>
    </row>
    <row r="153" spans="2:19">
      <c r="B153">
        <v>1990</v>
      </c>
      <c r="C153">
        <v>5</v>
      </c>
      <c r="D153">
        <v>6.9160000000000004</v>
      </c>
      <c r="E153">
        <v>6.3890000000000002</v>
      </c>
      <c r="F153">
        <v>6.1779999999999999</v>
      </c>
      <c r="G153">
        <v>5.444</v>
      </c>
      <c r="H153">
        <v>5.444</v>
      </c>
      <c r="I153">
        <v>4.7089999999999996</v>
      </c>
      <c r="J153">
        <v>4.2670000000000003</v>
      </c>
      <c r="K153">
        <v>5.3280000000000003</v>
      </c>
      <c r="L153">
        <v>2.1240000000000001</v>
      </c>
      <c r="M153">
        <v>1.4690000000000001</v>
      </c>
      <c r="N153">
        <v>0.21299999999999999</v>
      </c>
      <c r="O153">
        <v>0.442</v>
      </c>
      <c r="P153">
        <v>7.59</v>
      </c>
      <c r="Q153">
        <v>1.1299999999999999</v>
      </c>
      <c r="R153">
        <v>3.6419999999999999</v>
      </c>
      <c r="S153">
        <v>0</v>
      </c>
    </row>
    <row r="154" spans="2:19">
      <c r="B154">
        <v>1990</v>
      </c>
      <c r="C154">
        <v>6</v>
      </c>
      <c r="D154">
        <v>6.9950000000000001</v>
      </c>
      <c r="E154">
        <v>6.4889999999999999</v>
      </c>
      <c r="F154">
        <v>6.2210000000000001</v>
      </c>
      <c r="G154">
        <v>5.4889999999999999</v>
      </c>
      <c r="H154">
        <v>5.492</v>
      </c>
      <c r="I154">
        <v>4.7610000000000001</v>
      </c>
      <c r="J154">
        <v>4.3220000000000001</v>
      </c>
      <c r="K154">
        <v>5.4039999999999999</v>
      </c>
      <c r="L154">
        <v>2.1669999999999998</v>
      </c>
      <c r="M154">
        <v>1.46</v>
      </c>
      <c r="N154">
        <v>0.26800000000000002</v>
      </c>
      <c r="O154">
        <v>0.442</v>
      </c>
      <c r="P154">
        <v>7.65</v>
      </c>
      <c r="Q154">
        <v>1.17</v>
      </c>
      <c r="R154">
        <v>3.734</v>
      </c>
      <c r="S154">
        <v>0</v>
      </c>
    </row>
    <row r="155" spans="2:19">
      <c r="B155">
        <v>1990</v>
      </c>
      <c r="C155">
        <v>7</v>
      </c>
      <c r="D155">
        <v>6.9459999999999997</v>
      </c>
      <c r="E155">
        <v>6.5410000000000004</v>
      </c>
      <c r="F155">
        <v>6.2610000000000001</v>
      </c>
      <c r="G155">
        <v>5.5439999999999996</v>
      </c>
      <c r="H155">
        <v>5.5410000000000004</v>
      </c>
      <c r="I155">
        <v>4.8220000000000001</v>
      </c>
      <c r="J155">
        <v>4.3979999999999997</v>
      </c>
      <c r="K155">
        <v>5.468</v>
      </c>
      <c r="L155">
        <v>2.1429999999999998</v>
      </c>
      <c r="M155">
        <v>1.4390000000000001</v>
      </c>
      <c r="N155">
        <v>0.28000000000000003</v>
      </c>
      <c r="O155">
        <v>0.42399999999999999</v>
      </c>
      <c r="P155">
        <v>7.69</v>
      </c>
      <c r="Q155">
        <v>1.1499999999999999</v>
      </c>
      <c r="R155">
        <v>3.8679999999999999</v>
      </c>
      <c r="S155">
        <v>0</v>
      </c>
    </row>
    <row r="156" spans="2:19">
      <c r="B156">
        <v>1990</v>
      </c>
      <c r="C156">
        <v>8</v>
      </c>
      <c r="D156">
        <v>6.742</v>
      </c>
      <c r="E156">
        <v>6.5069999999999997</v>
      </c>
      <c r="F156">
        <v>6.2640000000000002</v>
      </c>
      <c r="G156">
        <v>5.5469999999999997</v>
      </c>
      <c r="H156">
        <v>5.5469999999999997</v>
      </c>
      <c r="I156">
        <v>4.8310000000000004</v>
      </c>
      <c r="J156">
        <v>4.4530000000000003</v>
      </c>
      <c r="K156">
        <v>5.48</v>
      </c>
      <c r="L156">
        <v>2.0539999999999998</v>
      </c>
      <c r="M156">
        <v>1.4330000000000001</v>
      </c>
      <c r="N156">
        <v>0.24399999999999999</v>
      </c>
      <c r="O156">
        <v>0.378</v>
      </c>
      <c r="P156">
        <v>7.73</v>
      </c>
      <c r="Q156">
        <v>1.18</v>
      </c>
      <c r="R156">
        <v>4.069</v>
      </c>
      <c r="S156">
        <v>0</v>
      </c>
    </row>
    <row r="157" spans="2:19">
      <c r="B157">
        <v>1990</v>
      </c>
      <c r="C157">
        <v>9</v>
      </c>
      <c r="D157">
        <v>6.718</v>
      </c>
      <c r="E157">
        <v>6.4889999999999999</v>
      </c>
      <c r="F157">
        <v>6.306</v>
      </c>
      <c r="G157">
        <v>5.5780000000000003</v>
      </c>
      <c r="H157">
        <v>5.5780000000000003</v>
      </c>
      <c r="I157">
        <v>4.8490000000000002</v>
      </c>
      <c r="J157">
        <v>4.5140000000000002</v>
      </c>
      <c r="K157">
        <v>5.5019999999999998</v>
      </c>
      <c r="L157">
        <v>1.9750000000000001</v>
      </c>
      <c r="M157">
        <v>1.4570000000000001</v>
      </c>
      <c r="N157">
        <v>0.186</v>
      </c>
      <c r="O157">
        <v>0.33500000000000002</v>
      </c>
      <c r="P157">
        <v>7.64</v>
      </c>
      <c r="Q157">
        <v>1.1200000000000001</v>
      </c>
      <c r="R157">
        <v>4.3040000000000003</v>
      </c>
      <c r="S157">
        <v>0</v>
      </c>
    </row>
    <row r="158" spans="2:19">
      <c r="B158">
        <v>1990</v>
      </c>
      <c r="C158">
        <v>10</v>
      </c>
      <c r="D158">
        <v>6.7789999999999999</v>
      </c>
      <c r="E158">
        <v>6.4189999999999996</v>
      </c>
      <c r="F158">
        <v>6.258</v>
      </c>
      <c r="G158">
        <v>5.5170000000000003</v>
      </c>
      <c r="H158">
        <v>5.5170000000000003</v>
      </c>
      <c r="I158">
        <v>4.7759999999999998</v>
      </c>
      <c r="J158">
        <v>4.4260000000000002</v>
      </c>
      <c r="K158">
        <v>5.4219999999999997</v>
      </c>
      <c r="L158">
        <v>1.9930000000000001</v>
      </c>
      <c r="M158">
        <v>1.4810000000000001</v>
      </c>
      <c r="N158">
        <v>0.16200000000000001</v>
      </c>
      <c r="O158">
        <v>0.35099999999999998</v>
      </c>
      <c r="P158">
        <v>7.61</v>
      </c>
      <c r="Q158">
        <v>1.23</v>
      </c>
      <c r="R158">
        <v>3.9870000000000001</v>
      </c>
      <c r="S158">
        <v>0</v>
      </c>
    </row>
    <row r="159" spans="2:19">
      <c r="B159">
        <v>1990</v>
      </c>
      <c r="C159">
        <v>11</v>
      </c>
      <c r="D159">
        <v>6.87</v>
      </c>
      <c r="E159">
        <v>6.5170000000000003</v>
      </c>
      <c r="F159">
        <v>6.2789999999999999</v>
      </c>
      <c r="G159">
        <v>5.5229999999999997</v>
      </c>
      <c r="H159">
        <v>5.5259999999999998</v>
      </c>
      <c r="I159">
        <v>4.7729999999999997</v>
      </c>
      <c r="J159">
        <v>4.3070000000000004</v>
      </c>
      <c r="K159">
        <v>5.41</v>
      </c>
      <c r="L159">
        <v>2.2130000000000001</v>
      </c>
      <c r="M159">
        <v>1.506</v>
      </c>
      <c r="N159">
        <v>0.24099999999999999</v>
      </c>
      <c r="O159">
        <v>0.46600000000000003</v>
      </c>
      <c r="P159">
        <v>7.59</v>
      </c>
      <c r="Q159">
        <v>1.17</v>
      </c>
      <c r="R159">
        <v>3.7120000000000002</v>
      </c>
      <c r="S159">
        <v>0</v>
      </c>
    </row>
    <row r="160" spans="2:19">
      <c r="B160">
        <v>1990</v>
      </c>
      <c r="C160">
        <v>12</v>
      </c>
      <c r="D160">
        <v>6.9249999999999998</v>
      </c>
      <c r="E160">
        <v>6.5650000000000004</v>
      </c>
      <c r="F160">
        <v>6.2759999999999998</v>
      </c>
      <c r="G160">
        <v>5.5140000000000002</v>
      </c>
      <c r="H160">
        <v>5.5110000000000001</v>
      </c>
      <c r="I160">
        <v>4.7489999999999997</v>
      </c>
      <c r="J160">
        <v>4.2279999999999998</v>
      </c>
      <c r="K160">
        <v>5.3949999999999996</v>
      </c>
      <c r="L160">
        <v>2.3380000000000001</v>
      </c>
      <c r="M160">
        <v>1.5269999999999999</v>
      </c>
      <c r="N160">
        <v>0.28999999999999998</v>
      </c>
      <c r="O160">
        <v>0.52100000000000002</v>
      </c>
      <c r="P160">
        <v>7.62</v>
      </c>
      <c r="Q160">
        <v>1.17</v>
      </c>
      <c r="R160">
        <v>3.5779999999999998</v>
      </c>
      <c r="S160">
        <v>0</v>
      </c>
    </row>
    <row r="161" spans="2:19">
      <c r="B161">
        <v>1991</v>
      </c>
      <c r="C161">
        <v>1</v>
      </c>
      <c r="D161">
        <v>6.9340000000000002</v>
      </c>
      <c r="E161">
        <v>6.5839999999999996</v>
      </c>
      <c r="F161">
        <v>6.2939999999999996</v>
      </c>
      <c r="G161">
        <v>5.5259999999999998</v>
      </c>
      <c r="H161">
        <v>5.52</v>
      </c>
      <c r="I161">
        <v>4.7460000000000004</v>
      </c>
      <c r="J161">
        <v>4.2759999999999998</v>
      </c>
      <c r="K161">
        <v>5.4279999999999999</v>
      </c>
      <c r="L161">
        <v>2.3069999999999999</v>
      </c>
      <c r="M161">
        <v>1.5449999999999999</v>
      </c>
      <c r="N161">
        <v>0.28999999999999998</v>
      </c>
      <c r="O161">
        <v>0.46899999999999997</v>
      </c>
      <c r="P161">
        <v>7.64</v>
      </c>
      <c r="Q161">
        <v>1.1100000000000001</v>
      </c>
      <c r="R161">
        <v>3.633</v>
      </c>
      <c r="S161">
        <v>0</v>
      </c>
    </row>
    <row r="162" spans="2:19">
      <c r="B162">
        <v>1991</v>
      </c>
      <c r="C162">
        <v>2</v>
      </c>
      <c r="D162">
        <v>6.9160000000000004</v>
      </c>
      <c r="E162">
        <v>6.5620000000000003</v>
      </c>
      <c r="F162">
        <v>6.306</v>
      </c>
      <c r="G162">
        <v>5.5780000000000003</v>
      </c>
      <c r="H162">
        <v>5.5720000000000001</v>
      </c>
      <c r="I162">
        <v>4.8369999999999997</v>
      </c>
      <c r="J162">
        <v>4.4930000000000003</v>
      </c>
      <c r="K162">
        <v>5.5259999999999998</v>
      </c>
      <c r="L162">
        <v>2.0670000000000002</v>
      </c>
      <c r="M162">
        <v>1.4690000000000001</v>
      </c>
      <c r="N162">
        <v>0.25600000000000001</v>
      </c>
      <c r="O162">
        <v>0.34399999999999997</v>
      </c>
      <c r="P162">
        <v>7.7</v>
      </c>
      <c r="Q162">
        <v>1.17</v>
      </c>
      <c r="R162">
        <v>4.109</v>
      </c>
      <c r="S162">
        <v>0</v>
      </c>
    </row>
    <row r="163" spans="2:19">
      <c r="B163">
        <v>1991</v>
      </c>
      <c r="C163">
        <v>3</v>
      </c>
      <c r="D163">
        <v>6.9130000000000003</v>
      </c>
      <c r="E163">
        <v>6.5110000000000001</v>
      </c>
      <c r="F163">
        <v>6.3310000000000004</v>
      </c>
      <c r="G163">
        <v>5.5839999999999996</v>
      </c>
      <c r="H163">
        <v>5.5810000000000004</v>
      </c>
      <c r="I163">
        <v>4.8339999999999996</v>
      </c>
      <c r="J163">
        <v>4.5419999999999998</v>
      </c>
      <c r="K163">
        <v>5.5259999999999998</v>
      </c>
      <c r="L163">
        <v>1.9690000000000001</v>
      </c>
      <c r="M163">
        <v>1.4970000000000001</v>
      </c>
      <c r="N163">
        <v>0.18</v>
      </c>
      <c r="O163">
        <v>0.29299999999999998</v>
      </c>
      <c r="P163">
        <v>7.68</v>
      </c>
      <c r="Q163">
        <v>1.26</v>
      </c>
      <c r="R163">
        <v>4.3070000000000004</v>
      </c>
      <c r="S163">
        <v>0</v>
      </c>
    </row>
    <row r="164" spans="2:19">
      <c r="B164">
        <v>1991</v>
      </c>
      <c r="C164">
        <v>4</v>
      </c>
      <c r="D164">
        <v>6.7119999999999997</v>
      </c>
      <c r="E164">
        <v>6.3460000000000001</v>
      </c>
      <c r="F164">
        <v>6.1449999999999996</v>
      </c>
      <c r="G164">
        <v>5.4130000000000003</v>
      </c>
      <c r="H164">
        <v>5.407</v>
      </c>
      <c r="I164">
        <v>4.673</v>
      </c>
      <c r="J164">
        <v>4.3010000000000002</v>
      </c>
      <c r="K164">
        <v>5.3250000000000002</v>
      </c>
      <c r="L164">
        <v>2.0419999999999998</v>
      </c>
      <c r="M164">
        <v>1.4690000000000001</v>
      </c>
      <c r="N164">
        <v>0.20100000000000001</v>
      </c>
      <c r="O164">
        <v>0.372</v>
      </c>
      <c r="P164">
        <v>7.62</v>
      </c>
      <c r="Q164">
        <v>1.1499999999999999</v>
      </c>
      <c r="R164">
        <v>3.911</v>
      </c>
      <c r="S164">
        <v>0</v>
      </c>
    </row>
    <row r="165" spans="2:19">
      <c r="B165">
        <v>1991</v>
      </c>
      <c r="C165">
        <v>5</v>
      </c>
      <c r="D165">
        <v>6.7880000000000003</v>
      </c>
      <c r="E165">
        <v>6.367</v>
      </c>
      <c r="F165">
        <v>6.13</v>
      </c>
      <c r="G165">
        <v>5.4009999999999998</v>
      </c>
      <c r="H165">
        <v>5.4039999999999999</v>
      </c>
      <c r="I165">
        <v>4.6790000000000003</v>
      </c>
      <c r="J165">
        <v>4.2249999999999996</v>
      </c>
      <c r="K165">
        <v>5.2939999999999996</v>
      </c>
      <c r="L165">
        <v>2.1429999999999998</v>
      </c>
      <c r="M165">
        <v>1.4510000000000001</v>
      </c>
      <c r="N165">
        <v>0.23799999999999999</v>
      </c>
      <c r="O165">
        <v>0.45400000000000001</v>
      </c>
      <c r="P165">
        <v>7.59</v>
      </c>
      <c r="Q165">
        <v>1.1000000000000001</v>
      </c>
      <c r="R165">
        <v>3.6909999999999998</v>
      </c>
      <c r="S165">
        <v>0</v>
      </c>
    </row>
    <row r="166" spans="2:19">
      <c r="B166">
        <v>1991</v>
      </c>
      <c r="C166">
        <v>6</v>
      </c>
      <c r="D166">
        <v>6.7939999999999996</v>
      </c>
      <c r="E166">
        <v>6.431</v>
      </c>
      <c r="F166">
        <v>6.1689999999999996</v>
      </c>
      <c r="G166">
        <v>5.4379999999999997</v>
      </c>
      <c r="H166">
        <v>5.4379999999999997</v>
      </c>
      <c r="I166">
        <v>4.7060000000000004</v>
      </c>
      <c r="J166">
        <v>4.2430000000000003</v>
      </c>
      <c r="K166">
        <v>5.3369999999999997</v>
      </c>
      <c r="L166">
        <v>2.1920000000000002</v>
      </c>
      <c r="M166">
        <v>1.46</v>
      </c>
      <c r="N166">
        <v>0.26500000000000001</v>
      </c>
      <c r="O166">
        <v>0.46600000000000003</v>
      </c>
      <c r="P166">
        <v>7.6</v>
      </c>
      <c r="Q166">
        <v>1.08</v>
      </c>
      <c r="R166">
        <v>3.569</v>
      </c>
      <c r="S166">
        <v>0</v>
      </c>
    </row>
    <row r="167" spans="2:19">
      <c r="B167">
        <v>1991</v>
      </c>
      <c r="C167">
        <v>7</v>
      </c>
      <c r="D167">
        <v>6.91</v>
      </c>
      <c r="E167">
        <v>6.5229999999999997</v>
      </c>
      <c r="F167">
        <v>6.2670000000000003</v>
      </c>
      <c r="G167">
        <v>5.5259999999999998</v>
      </c>
      <c r="H167">
        <v>5.5229999999999997</v>
      </c>
      <c r="I167">
        <v>4.7759999999999998</v>
      </c>
      <c r="J167">
        <v>4.3680000000000003</v>
      </c>
      <c r="K167">
        <v>5.444</v>
      </c>
      <c r="L167">
        <v>2.1549999999999998</v>
      </c>
      <c r="M167">
        <v>1.4870000000000001</v>
      </c>
      <c r="N167">
        <v>0.25900000000000001</v>
      </c>
      <c r="O167">
        <v>0.41099999999999998</v>
      </c>
      <c r="P167">
        <v>7.56</v>
      </c>
      <c r="Q167">
        <v>1.1000000000000001</v>
      </c>
      <c r="R167">
        <v>3.7120000000000002</v>
      </c>
      <c r="S167">
        <v>0</v>
      </c>
    </row>
    <row r="168" spans="2:19">
      <c r="B168">
        <v>1991</v>
      </c>
      <c r="C168">
        <v>8</v>
      </c>
      <c r="D168">
        <v>6.9130000000000003</v>
      </c>
      <c r="E168">
        <v>6.5469999999999997</v>
      </c>
      <c r="F168">
        <v>6.2969999999999997</v>
      </c>
      <c r="G168">
        <v>5.56</v>
      </c>
      <c r="H168">
        <v>5.55</v>
      </c>
      <c r="I168">
        <v>4.8040000000000003</v>
      </c>
      <c r="J168">
        <v>4.4740000000000002</v>
      </c>
      <c r="K168">
        <v>5.5110000000000001</v>
      </c>
      <c r="L168">
        <v>2.0699999999999998</v>
      </c>
      <c r="M168">
        <v>1.494</v>
      </c>
      <c r="N168">
        <v>0.25</v>
      </c>
      <c r="O168">
        <v>0.32900000000000001</v>
      </c>
      <c r="P168">
        <v>7.6</v>
      </c>
      <c r="Q168">
        <v>1.1399999999999999</v>
      </c>
      <c r="R168">
        <v>3.9809999999999999</v>
      </c>
      <c r="S168">
        <v>0</v>
      </c>
    </row>
    <row r="169" spans="2:19">
      <c r="B169">
        <v>1991</v>
      </c>
      <c r="C169">
        <v>9</v>
      </c>
      <c r="D169">
        <v>6.73</v>
      </c>
      <c r="E169">
        <v>6.5289999999999999</v>
      </c>
      <c r="F169">
        <v>6.3250000000000002</v>
      </c>
      <c r="G169">
        <v>5.5810000000000004</v>
      </c>
      <c r="H169">
        <v>5.5810000000000004</v>
      </c>
      <c r="I169">
        <v>4.8339999999999996</v>
      </c>
      <c r="J169">
        <v>4.4960000000000004</v>
      </c>
      <c r="K169">
        <v>5.5140000000000002</v>
      </c>
      <c r="L169">
        <v>2.0329999999999999</v>
      </c>
      <c r="M169">
        <v>1.49</v>
      </c>
      <c r="N169">
        <v>0.20399999999999999</v>
      </c>
      <c r="O169">
        <v>0.33800000000000002</v>
      </c>
      <c r="P169">
        <v>7.6</v>
      </c>
      <c r="Q169">
        <v>1.1599999999999999</v>
      </c>
      <c r="R169">
        <v>4.17</v>
      </c>
      <c r="S169">
        <v>0</v>
      </c>
    </row>
    <row r="170" spans="2:19">
      <c r="B170">
        <v>1991</v>
      </c>
      <c r="C170">
        <v>10</v>
      </c>
      <c r="D170">
        <v>6.9219999999999997</v>
      </c>
      <c r="E170">
        <v>6.4980000000000002</v>
      </c>
      <c r="F170">
        <v>6.3250000000000002</v>
      </c>
      <c r="G170">
        <v>5.5810000000000004</v>
      </c>
      <c r="H170">
        <v>5.5839999999999996</v>
      </c>
      <c r="I170">
        <v>4.843</v>
      </c>
      <c r="J170">
        <v>4.444</v>
      </c>
      <c r="K170">
        <v>5.4710000000000001</v>
      </c>
      <c r="L170">
        <v>2.0539999999999998</v>
      </c>
      <c r="M170">
        <v>1.4810000000000001</v>
      </c>
      <c r="N170">
        <v>0.17399999999999999</v>
      </c>
      <c r="O170">
        <v>0.39900000000000002</v>
      </c>
      <c r="P170">
        <v>7.62</v>
      </c>
      <c r="Q170">
        <v>1.1499999999999999</v>
      </c>
      <c r="R170">
        <v>4.0259999999999998</v>
      </c>
      <c r="S170">
        <v>0</v>
      </c>
    </row>
    <row r="171" spans="2:19">
      <c r="B171">
        <v>1991</v>
      </c>
      <c r="C171">
        <v>11</v>
      </c>
      <c r="D171">
        <v>6.8920000000000003</v>
      </c>
      <c r="E171">
        <v>6.5010000000000003</v>
      </c>
      <c r="F171">
        <v>6.2670000000000003</v>
      </c>
      <c r="G171">
        <v>5.508</v>
      </c>
      <c r="H171">
        <v>5.5110000000000001</v>
      </c>
      <c r="I171">
        <v>4.7549999999999999</v>
      </c>
      <c r="J171">
        <v>4.3339999999999996</v>
      </c>
      <c r="K171">
        <v>5.4189999999999996</v>
      </c>
      <c r="L171">
        <v>2.1640000000000001</v>
      </c>
      <c r="M171">
        <v>1.512</v>
      </c>
      <c r="N171">
        <v>0.23200000000000001</v>
      </c>
      <c r="O171">
        <v>0.42099999999999999</v>
      </c>
      <c r="P171">
        <v>7.48</v>
      </c>
      <c r="Q171">
        <v>1.0900000000000001</v>
      </c>
      <c r="R171">
        <v>3.7280000000000002</v>
      </c>
      <c r="S171">
        <v>0</v>
      </c>
    </row>
    <row r="172" spans="2:19">
      <c r="B172">
        <v>1991</v>
      </c>
      <c r="C172">
        <v>12</v>
      </c>
      <c r="D172">
        <v>7.0069999999999997</v>
      </c>
      <c r="E172">
        <v>6.6289999999999996</v>
      </c>
      <c r="F172">
        <v>6.34</v>
      </c>
      <c r="G172">
        <v>5.5839999999999996</v>
      </c>
      <c r="H172">
        <v>5.5839999999999996</v>
      </c>
      <c r="I172">
        <v>4.8280000000000003</v>
      </c>
      <c r="J172">
        <v>4.359</v>
      </c>
      <c r="K172">
        <v>5.4960000000000004</v>
      </c>
      <c r="L172">
        <v>2.2709999999999999</v>
      </c>
      <c r="M172">
        <v>1.512</v>
      </c>
      <c r="N172">
        <v>0.28999999999999998</v>
      </c>
      <c r="O172">
        <v>0.46899999999999997</v>
      </c>
      <c r="P172">
        <v>7.67</v>
      </c>
      <c r="Q172">
        <v>1.1499999999999999</v>
      </c>
      <c r="R172">
        <v>3.6880000000000002</v>
      </c>
      <c r="S172">
        <v>0</v>
      </c>
    </row>
    <row r="173" spans="2:19">
      <c r="B173">
        <v>1992</v>
      </c>
      <c r="C173">
        <v>1</v>
      </c>
      <c r="D173">
        <v>7.1020000000000003</v>
      </c>
      <c r="E173">
        <v>6.7030000000000003</v>
      </c>
      <c r="F173">
        <v>6.4130000000000003</v>
      </c>
      <c r="G173">
        <v>5.657</v>
      </c>
      <c r="H173">
        <v>5.66</v>
      </c>
      <c r="I173">
        <v>4.907</v>
      </c>
      <c r="J173">
        <v>4.4619999999999997</v>
      </c>
      <c r="K173">
        <v>5.5810000000000004</v>
      </c>
      <c r="L173">
        <v>2.2400000000000002</v>
      </c>
      <c r="M173">
        <v>1.506</v>
      </c>
      <c r="N173">
        <v>0.28999999999999998</v>
      </c>
      <c r="O173">
        <v>0.44500000000000001</v>
      </c>
      <c r="P173">
        <v>7.67</v>
      </c>
      <c r="Q173">
        <v>1.1599999999999999</v>
      </c>
      <c r="R173">
        <v>3.8250000000000002</v>
      </c>
      <c r="S173">
        <v>0</v>
      </c>
    </row>
    <row r="174" spans="2:19">
      <c r="B174">
        <v>1992</v>
      </c>
      <c r="C174">
        <v>2</v>
      </c>
      <c r="D174">
        <v>7.1139999999999999</v>
      </c>
      <c r="E174">
        <v>6.7850000000000001</v>
      </c>
      <c r="F174">
        <v>6.5350000000000001</v>
      </c>
      <c r="G174">
        <v>5.7910000000000004</v>
      </c>
      <c r="H174">
        <v>5.7939999999999996</v>
      </c>
      <c r="I174">
        <v>5.0510000000000002</v>
      </c>
      <c r="J174">
        <v>4.7089999999999996</v>
      </c>
      <c r="K174">
        <v>5.7489999999999997</v>
      </c>
      <c r="L174">
        <v>2.0760000000000001</v>
      </c>
      <c r="M174">
        <v>1.484</v>
      </c>
      <c r="N174">
        <v>0.253</v>
      </c>
      <c r="O174">
        <v>0.34100000000000003</v>
      </c>
      <c r="P174">
        <v>7.61</v>
      </c>
      <c r="Q174">
        <v>1.17</v>
      </c>
      <c r="R174">
        <v>4.1879999999999997</v>
      </c>
      <c r="S174">
        <v>0</v>
      </c>
    </row>
    <row r="175" spans="2:19">
      <c r="B175">
        <v>1992</v>
      </c>
      <c r="C175">
        <v>3</v>
      </c>
      <c r="D175">
        <v>6.9489999999999998</v>
      </c>
      <c r="E175">
        <v>6.6139999999999999</v>
      </c>
      <c r="F175">
        <v>6.44</v>
      </c>
      <c r="G175">
        <v>5.7089999999999996</v>
      </c>
      <c r="H175">
        <v>5.7119999999999997</v>
      </c>
      <c r="I175">
        <v>4.9829999999999997</v>
      </c>
      <c r="J175">
        <v>4.6909999999999998</v>
      </c>
      <c r="K175">
        <v>5.6509999999999998</v>
      </c>
      <c r="L175">
        <v>1.92</v>
      </c>
      <c r="M175">
        <v>1.454</v>
      </c>
      <c r="N175">
        <v>0.17399999999999999</v>
      </c>
      <c r="O175">
        <v>0.29299999999999998</v>
      </c>
      <c r="P175">
        <v>7.62</v>
      </c>
      <c r="Q175">
        <v>1.22</v>
      </c>
      <c r="R175">
        <v>4.4009999999999998</v>
      </c>
      <c r="S175">
        <v>0</v>
      </c>
    </row>
    <row r="176" spans="2:19">
      <c r="B176">
        <v>1992</v>
      </c>
      <c r="C176">
        <v>4</v>
      </c>
      <c r="D176">
        <v>6.8849999999999998</v>
      </c>
      <c r="E176">
        <v>6.5140000000000002</v>
      </c>
      <c r="F176">
        <v>6.319</v>
      </c>
      <c r="G176">
        <v>5.5780000000000003</v>
      </c>
      <c r="H176">
        <v>5.5810000000000004</v>
      </c>
      <c r="I176">
        <v>4.84</v>
      </c>
      <c r="J176">
        <v>4.508</v>
      </c>
      <c r="K176">
        <v>5.5110000000000001</v>
      </c>
      <c r="L176">
        <v>2.0059999999999998</v>
      </c>
      <c r="M176">
        <v>1.478</v>
      </c>
      <c r="N176">
        <v>0.192</v>
      </c>
      <c r="O176">
        <v>0.33200000000000002</v>
      </c>
      <c r="P176">
        <v>7.55</v>
      </c>
      <c r="Q176">
        <v>1.1299999999999999</v>
      </c>
      <c r="R176">
        <v>4.0330000000000004</v>
      </c>
      <c r="S176">
        <v>0</v>
      </c>
    </row>
    <row r="177" spans="2:19">
      <c r="B177">
        <v>1992</v>
      </c>
      <c r="C177">
        <v>5</v>
      </c>
      <c r="D177">
        <v>6.8280000000000003</v>
      </c>
      <c r="E177">
        <v>6.5140000000000002</v>
      </c>
      <c r="F177">
        <v>6.2789999999999999</v>
      </c>
      <c r="G177">
        <v>5.5259999999999998</v>
      </c>
      <c r="H177">
        <v>5.532</v>
      </c>
      <c r="I177">
        <v>4.7850000000000001</v>
      </c>
      <c r="J177">
        <v>4.3529999999999998</v>
      </c>
      <c r="K177">
        <v>5.4349999999999996</v>
      </c>
      <c r="L177">
        <v>2.161</v>
      </c>
      <c r="M177">
        <v>1.494</v>
      </c>
      <c r="N177">
        <v>0.23799999999999999</v>
      </c>
      <c r="O177">
        <v>0.43</v>
      </c>
      <c r="P177">
        <v>7.64</v>
      </c>
      <c r="Q177">
        <v>1.19</v>
      </c>
      <c r="R177">
        <v>4.0449999999999999</v>
      </c>
      <c r="S177">
        <v>0</v>
      </c>
    </row>
    <row r="178" spans="2:19">
      <c r="B178">
        <v>1992</v>
      </c>
      <c r="C178">
        <v>6</v>
      </c>
      <c r="D178">
        <v>7.0259999999999998</v>
      </c>
      <c r="E178">
        <v>6.5810000000000004</v>
      </c>
      <c r="F178">
        <v>6.3029999999999999</v>
      </c>
      <c r="G178">
        <v>5.5469999999999997</v>
      </c>
      <c r="H178">
        <v>5.55</v>
      </c>
      <c r="I178">
        <v>4.8010000000000002</v>
      </c>
      <c r="J178">
        <v>4.3339999999999996</v>
      </c>
      <c r="K178">
        <v>5.4560000000000004</v>
      </c>
      <c r="L178">
        <v>2.246</v>
      </c>
      <c r="M178">
        <v>1.5029999999999999</v>
      </c>
      <c r="N178">
        <v>0.27700000000000002</v>
      </c>
      <c r="O178">
        <v>0.46600000000000003</v>
      </c>
      <c r="P178">
        <v>7.66</v>
      </c>
      <c r="Q178">
        <v>1.18</v>
      </c>
      <c r="R178">
        <v>3.9140000000000001</v>
      </c>
      <c r="S178">
        <v>0</v>
      </c>
    </row>
    <row r="179" spans="2:19">
      <c r="B179">
        <v>1992</v>
      </c>
      <c r="C179">
        <v>7</v>
      </c>
      <c r="D179">
        <v>6.9489999999999998</v>
      </c>
      <c r="E179">
        <v>6.6260000000000003</v>
      </c>
      <c r="F179">
        <v>6.3550000000000004</v>
      </c>
      <c r="G179">
        <v>5.59</v>
      </c>
      <c r="H179">
        <v>5.5810000000000004</v>
      </c>
      <c r="I179">
        <v>4.8070000000000004</v>
      </c>
      <c r="J179">
        <v>4.3890000000000002</v>
      </c>
      <c r="K179">
        <v>5.508</v>
      </c>
      <c r="L179">
        <v>2.2400000000000002</v>
      </c>
      <c r="M179">
        <v>1.548</v>
      </c>
      <c r="N179">
        <v>0.27100000000000002</v>
      </c>
      <c r="O179">
        <v>0.41799999999999998</v>
      </c>
      <c r="P179">
        <v>7.6</v>
      </c>
      <c r="Q179">
        <v>1.1499999999999999</v>
      </c>
      <c r="R179">
        <v>3.8980000000000001</v>
      </c>
      <c r="S179">
        <v>0</v>
      </c>
    </row>
    <row r="180" spans="2:19">
      <c r="B180">
        <v>1992</v>
      </c>
      <c r="C180">
        <v>8</v>
      </c>
      <c r="D180">
        <v>6.8120000000000003</v>
      </c>
      <c r="E180">
        <v>6.5620000000000003</v>
      </c>
      <c r="F180">
        <v>6.3490000000000002</v>
      </c>
      <c r="G180">
        <v>5.5750000000000002</v>
      </c>
      <c r="H180">
        <v>5.569</v>
      </c>
      <c r="I180">
        <v>4.7850000000000001</v>
      </c>
      <c r="J180">
        <v>4.4930000000000003</v>
      </c>
      <c r="K180">
        <v>5.5259999999999998</v>
      </c>
      <c r="L180">
        <v>2.073</v>
      </c>
      <c r="M180">
        <v>1.5640000000000001</v>
      </c>
      <c r="N180">
        <v>0.21299999999999999</v>
      </c>
      <c r="O180">
        <v>0.29599999999999999</v>
      </c>
      <c r="P180">
        <v>7.66</v>
      </c>
      <c r="Q180">
        <v>1.17</v>
      </c>
      <c r="R180">
        <v>4.109</v>
      </c>
      <c r="S180">
        <v>0</v>
      </c>
    </row>
    <row r="181" spans="2:19">
      <c r="B181">
        <v>1992</v>
      </c>
      <c r="C181">
        <v>9</v>
      </c>
      <c r="D181">
        <v>6.9370000000000003</v>
      </c>
      <c r="E181">
        <v>6.5350000000000001</v>
      </c>
      <c r="F181">
        <v>6.3579999999999997</v>
      </c>
      <c r="G181">
        <v>5.6020000000000003</v>
      </c>
      <c r="H181">
        <v>5.5990000000000002</v>
      </c>
      <c r="I181">
        <v>4.8369999999999997</v>
      </c>
      <c r="J181">
        <v>4.5380000000000003</v>
      </c>
      <c r="K181">
        <v>5.5380000000000003</v>
      </c>
      <c r="L181">
        <v>1.9930000000000001</v>
      </c>
      <c r="M181">
        <v>1.5209999999999999</v>
      </c>
      <c r="N181">
        <v>0.17699999999999999</v>
      </c>
      <c r="O181">
        <v>0.29899999999999999</v>
      </c>
      <c r="P181">
        <v>7.61</v>
      </c>
      <c r="Q181">
        <v>1.1599999999999999</v>
      </c>
      <c r="R181">
        <v>4.2210000000000001</v>
      </c>
      <c r="S181">
        <v>0</v>
      </c>
    </row>
    <row r="182" spans="2:19">
      <c r="B182">
        <v>1992</v>
      </c>
      <c r="C182">
        <v>10</v>
      </c>
      <c r="D182">
        <v>7.0039999999999996</v>
      </c>
      <c r="E182">
        <v>6.5709999999999997</v>
      </c>
      <c r="F182">
        <v>6.4130000000000003</v>
      </c>
      <c r="G182">
        <v>5.6630000000000003</v>
      </c>
      <c r="H182">
        <v>5.6719999999999997</v>
      </c>
      <c r="I182">
        <v>4.9290000000000003</v>
      </c>
      <c r="J182">
        <v>4.5540000000000003</v>
      </c>
      <c r="K182">
        <v>5.5629999999999997</v>
      </c>
      <c r="L182">
        <v>2.0179999999999998</v>
      </c>
      <c r="M182">
        <v>1.484</v>
      </c>
      <c r="N182">
        <v>0.158</v>
      </c>
      <c r="O182">
        <v>0.375</v>
      </c>
      <c r="P182">
        <v>7.59</v>
      </c>
      <c r="Q182">
        <v>1.21</v>
      </c>
      <c r="R182">
        <v>4.1239999999999997</v>
      </c>
      <c r="S182">
        <v>0</v>
      </c>
    </row>
    <row r="183" spans="2:19">
      <c r="B183">
        <v>1992</v>
      </c>
      <c r="C183">
        <v>11</v>
      </c>
      <c r="D183">
        <v>6.9619999999999997</v>
      </c>
      <c r="E183">
        <v>6.52</v>
      </c>
      <c r="F183">
        <v>6.3120000000000003</v>
      </c>
      <c r="G183">
        <v>5.5629999999999997</v>
      </c>
      <c r="H183">
        <v>5.569</v>
      </c>
      <c r="I183">
        <v>4.8250000000000002</v>
      </c>
      <c r="J183">
        <v>4.3890000000000002</v>
      </c>
      <c r="K183">
        <v>5.4560000000000004</v>
      </c>
      <c r="L183">
        <v>2.1280000000000001</v>
      </c>
      <c r="M183">
        <v>1.49</v>
      </c>
      <c r="N183">
        <v>0.20399999999999999</v>
      </c>
      <c r="O183">
        <v>0.433</v>
      </c>
      <c r="P183">
        <v>7.61</v>
      </c>
      <c r="Q183">
        <v>1.19</v>
      </c>
      <c r="R183">
        <v>3.984</v>
      </c>
      <c r="S183">
        <v>0</v>
      </c>
    </row>
    <row r="184" spans="2:19">
      <c r="B184">
        <v>1992</v>
      </c>
      <c r="C184">
        <v>12</v>
      </c>
      <c r="D184">
        <v>7.0839999999999996</v>
      </c>
      <c r="E184">
        <v>6.6539999999999999</v>
      </c>
      <c r="F184">
        <v>6.383</v>
      </c>
      <c r="G184">
        <v>5.6479999999999997</v>
      </c>
      <c r="H184">
        <v>5.6509999999999998</v>
      </c>
      <c r="I184">
        <v>4.9189999999999996</v>
      </c>
      <c r="J184">
        <v>4.484</v>
      </c>
      <c r="K184">
        <v>5.569</v>
      </c>
      <c r="L184">
        <v>2.173</v>
      </c>
      <c r="M184">
        <v>1.466</v>
      </c>
      <c r="N184">
        <v>0.27100000000000002</v>
      </c>
      <c r="O184">
        <v>0.436</v>
      </c>
      <c r="P184">
        <v>7.61</v>
      </c>
      <c r="Q184">
        <v>1.2</v>
      </c>
      <c r="R184">
        <v>3.84</v>
      </c>
      <c r="S184">
        <v>0</v>
      </c>
    </row>
    <row r="185" spans="2:19">
      <c r="B185">
        <v>1993</v>
      </c>
      <c r="C185">
        <v>1</v>
      </c>
      <c r="D185">
        <v>7.181</v>
      </c>
      <c r="E185">
        <v>6.7359999999999998</v>
      </c>
      <c r="F185">
        <v>6.4530000000000003</v>
      </c>
      <c r="G185">
        <v>5.7240000000000002</v>
      </c>
      <c r="H185">
        <v>5.7270000000000003</v>
      </c>
      <c r="I185">
        <v>4.9989999999999997</v>
      </c>
      <c r="J185">
        <v>4.6180000000000003</v>
      </c>
      <c r="K185">
        <v>5.6779999999999999</v>
      </c>
      <c r="L185">
        <v>2.1150000000000002</v>
      </c>
      <c r="M185">
        <v>1.454</v>
      </c>
      <c r="N185">
        <v>0.28299999999999997</v>
      </c>
      <c r="O185">
        <v>0.38100000000000001</v>
      </c>
      <c r="P185">
        <v>7.59</v>
      </c>
      <c r="Q185">
        <v>1.1499999999999999</v>
      </c>
      <c r="R185">
        <v>4.1479999999999997</v>
      </c>
      <c r="S185">
        <v>0</v>
      </c>
    </row>
    <row r="186" spans="2:19">
      <c r="B186">
        <v>1993</v>
      </c>
      <c r="C186">
        <v>2</v>
      </c>
      <c r="D186">
        <v>7.1509999999999998</v>
      </c>
      <c r="E186">
        <v>6.742</v>
      </c>
      <c r="F186">
        <v>6.5110000000000001</v>
      </c>
      <c r="G186">
        <v>5.742</v>
      </c>
      <c r="H186">
        <v>5.7489999999999997</v>
      </c>
      <c r="I186">
        <v>4.9870000000000001</v>
      </c>
      <c r="J186">
        <v>4.6660000000000004</v>
      </c>
      <c r="K186">
        <v>5.7060000000000004</v>
      </c>
      <c r="L186">
        <v>2.0760000000000001</v>
      </c>
      <c r="M186">
        <v>1.524</v>
      </c>
      <c r="N186">
        <v>0.23499999999999999</v>
      </c>
      <c r="O186">
        <v>0.32</v>
      </c>
      <c r="P186">
        <v>7.6</v>
      </c>
      <c r="Q186">
        <v>1.17</v>
      </c>
      <c r="R186">
        <v>4.24</v>
      </c>
      <c r="S186">
        <v>0</v>
      </c>
    </row>
    <row r="187" spans="2:19">
      <c r="B187">
        <v>1993</v>
      </c>
      <c r="C187">
        <v>3</v>
      </c>
      <c r="D187">
        <v>6.8609999999999998</v>
      </c>
      <c r="E187">
        <v>6.5620000000000003</v>
      </c>
      <c r="F187">
        <v>6.3789999999999996</v>
      </c>
      <c r="G187">
        <v>5.63</v>
      </c>
      <c r="H187">
        <v>5.63</v>
      </c>
      <c r="I187">
        <v>4.883</v>
      </c>
      <c r="J187">
        <v>4.5750000000000002</v>
      </c>
      <c r="K187">
        <v>5.569</v>
      </c>
      <c r="L187">
        <v>1.9870000000000001</v>
      </c>
      <c r="M187">
        <v>1.4970000000000001</v>
      </c>
      <c r="N187">
        <v>0.183</v>
      </c>
      <c r="O187">
        <v>0.308</v>
      </c>
      <c r="P187">
        <v>7.68</v>
      </c>
      <c r="Q187">
        <v>1.23</v>
      </c>
      <c r="R187">
        <v>4.1760000000000002</v>
      </c>
      <c r="S187">
        <v>0</v>
      </c>
    </row>
    <row r="188" spans="2:19">
      <c r="B188">
        <v>1993</v>
      </c>
      <c r="C188">
        <v>4</v>
      </c>
      <c r="D188">
        <v>6.9740000000000002</v>
      </c>
      <c r="E188">
        <v>6.6449999999999996</v>
      </c>
      <c r="F188">
        <v>6.3090000000000002</v>
      </c>
      <c r="G188">
        <v>5.5469999999999997</v>
      </c>
      <c r="H188">
        <v>5.5410000000000004</v>
      </c>
      <c r="I188">
        <v>4.7729999999999997</v>
      </c>
      <c r="J188">
        <v>4.3890000000000002</v>
      </c>
      <c r="K188">
        <v>5.5170000000000003</v>
      </c>
      <c r="L188">
        <v>2.2589999999999999</v>
      </c>
      <c r="M188">
        <v>1.536</v>
      </c>
      <c r="N188">
        <v>0.33500000000000002</v>
      </c>
      <c r="O188">
        <v>0.38400000000000001</v>
      </c>
      <c r="P188">
        <v>7.68</v>
      </c>
      <c r="Q188">
        <v>1.27</v>
      </c>
      <c r="R188">
        <v>4.0389999999999997</v>
      </c>
      <c r="S188">
        <v>0</v>
      </c>
    </row>
    <row r="189" spans="2:19">
      <c r="B189">
        <v>1993</v>
      </c>
      <c r="C189">
        <v>5</v>
      </c>
      <c r="D189">
        <v>6.8760000000000003</v>
      </c>
      <c r="E189">
        <v>6.5990000000000002</v>
      </c>
      <c r="F189">
        <v>6.3789999999999996</v>
      </c>
      <c r="G189">
        <v>5.6139999999999999</v>
      </c>
      <c r="H189">
        <v>5.617</v>
      </c>
      <c r="I189">
        <v>4.8520000000000003</v>
      </c>
      <c r="J189">
        <v>4.468</v>
      </c>
      <c r="K189">
        <v>5.532</v>
      </c>
      <c r="L189">
        <v>2.1309999999999998</v>
      </c>
      <c r="M189">
        <v>1.524</v>
      </c>
      <c r="N189">
        <v>0.219</v>
      </c>
      <c r="O189">
        <v>0.38400000000000001</v>
      </c>
      <c r="P189">
        <v>7.64</v>
      </c>
      <c r="Q189">
        <v>1.21</v>
      </c>
      <c r="R189">
        <v>3.78</v>
      </c>
      <c r="S189">
        <v>0</v>
      </c>
    </row>
    <row r="190" spans="2:19">
      <c r="B190">
        <v>1993</v>
      </c>
      <c r="C190">
        <v>6</v>
      </c>
      <c r="D190">
        <v>7.05</v>
      </c>
      <c r="E190">
        <v>6.5650000000000004</v>
      </c>
      <c r="F190">
        <v>6.3</v>
      </c>
      <c r="G190">
        <v>5.5410000000000004</v>
      </c>
      <c r="H190">
        <v>5.5380000000000003</v>
      </c>
      <c r="I190">
        <v>4.7759999999999998</v>
      </c>
      <c r="J190">
        <v>4.3529999999999998</v>
      </c>
      <c r="K190">
        <v>5.4589999999999996</v>
      </c>
      <c r="L190">
        <v>2.2130000000000001</v>
      </c>
      <c r="M190">
        <v>1.524</v>
      </c>
      <c r="N190">
        <v>0.26500000000000001</v>
      </c>
      <c r="O190">
        <v>0.42399999999999999</v>
      </c>
      <c r="P190">
        <v>7.56</v>
      </c>
      <c r="Q190">
        <v>1.1100000000000001</v>
      </c>
      <c r="R190">
        <v>3.9380000000000002</v>
      </c>
      <c r="S190">
        <v>0</v>
      </c>
    </row>
    <row r="191" spans="2:19">
      <c r="B191">
        <v>1993</v>
      </c>
      <c r="C191">
        <v>7</v>
      </c>
      <c r="D191">
        <v>6.7480000000000002</v>
      </c>
      <c r="E191">
        <v>6.55</v>
      </c>
      <c r="F191">
        <v>6.2880000000000003</v>
      </c>
      <c r="G191">
        <v>5.532</v>
      </c>
      <c r="H191">
        <v>5.5289999999999999</v>
      </c>
      <c r="I191">
        <v>4.7670000000000003</v>
      </c>
      <c r="J191">
        <v>4.3620000000000001</v>
      </c>
      <c r="K191">
        <v>5.4560000000000004</v>
      </c>
      <c r="L191">
        <v>2.1880000000000002</v>
      </c>
      <c r="M191">
        <v>1.518</v>
      </c>
      <c r="N191">
        <v>0.26200000000000001</v>
      </c>
      <c r="O191">
        <v>0.40799999999999997</v>
      </c>
      <c r="P191">
        <v>7.56</v>
      </c>
      <c r="Q191">
        <v>1.08</v>
      </c>
      <c r="R191">
        <v>3.9590000000000001</v>
      </c>
      <c r="S191">
        <v>0</v>
      </c>
    </row>
    <row r="192" spans="2:19">
      <c r="B192">
        <v>1993</v>
      </c>
      <c r="C192">
        <v>8</v>
      </c>
      <c r="D192">
        <v>6.7359999999999998</v>
      </c>
      <c r="E192">
        <v>6.5350000000000001</v>
      </c>
      <c r="F192">
        <v>6.3250000000000002</v>
      </c>
      <c r="G192">
        <v>5.5750000000000002</v>
      </c>
      <c r="H192">
        <v>5.569</v>
      </c>
      <c r="I192">
        <v>4.8099999999999996</v>
      </c>
      <c r="J192">
        <v>4.4870000000000001</v>
      </c>
      <c r="K192">
        <v>5.5110000000000001</v>
      </c>
      <c r="L192">
        <v>2.048</v>
      </c>
      <c r="M192">
        <v>1.5149999999999999</v>
      </c>
      <c r="N192">
        <v>0.21</v>
      </c>
      <c r="O192">
        <v>0.32300000000000001</v>
      </c>
      <c r="P192">
        <v>7.64</v>
      </c>
      <c r="Q192">
        <v>1.17</v>
      </c>
      <c r="R192">
        <v>4.1269999999999998</v>
      </c>
      <c r="S192">
        <v>0</v>
      </c>
    </row>
    <row r="193" spans="2:19">
      <c r="B193">
        <v>1993</v>
      </c>
      <c r="C193">
        <v>9</v>
      </c>
      <c r="D193">
        <v>6.8460000000000001</v>
      </c>
      <c r="E193">
        <v>6.4770000000000003</v>
      </c>
      <c r="F193">
        <v>6.3339999999999996</v>
      </c>
      <c r="G193">
        <v>5.5810000000000004</v>
      </c>
      <c r="H193">
        <v>5.5720000000000001</v>
      </c>
      <c r="I193">
        <v>4.8129999999999997</v>
      </c>
      <c r="J193">
        <v>4.5599999999999996</v>
      </c>
      <c r="K193">
        <v>5.52</v>
      </c>
      <c r="L193">
        <v>1.917</v>
      </c>
      <c r="M193">
        <v>1.5209999999999999</v>
      </c>
      <c r="N193">
        <v>0.14299999999999999</v>
      </c>
      <c r="O193">
        <v>0.253</v>
      </c>
      <c r="P193">
        <v>7.55</v>
      </c>
      <c r="Q193">
        <v>1.1299999999999999</v>
      </c>
      <c r="R193">
        <v>4.1879999999999997</v>
      </c>
      <c r="S193">
        <v>0</v>
      </c>
    </row>
    <row r="194" spans="2:19">
      <c r="B194">
        <v>1993</v>
      </c>
      <c r="C194">
        <v>10</v>
      </c>
      <c r="D194">
        <v>7.0469999999999997</v>
      </c>
      <c r="E194">
        <v>6.532</v>
      </c>
      <c r="F194">
        <v>6.3730000000000002</v>
      </c>
      <c r="G194">
        <v>5.6109999999999998</v>
      </c>
      <c r="H194">
        <v>5.6139999999999999</v>
      </c>
      <c r="I194">
        <v>4.8550000000000004</v>
      </c>
      <c r="J194">
        <v>4.5140000000000002</v>
      </c>
      <c r="K194">
        <v>5.5229999999999997</v>
      </c>
      <c r="L194">
        <v>2.0179999999999998</v>
      </c>
      <c r="M194">
        <v>1.518</v>
      </c>
      <c r="N194">
        <v>0.155</v>
      </c>
      <c r="O194">
        <v>0.34100000000000003</v>
      </c>
      <c r="P194">
        <v>7.6</v>
      </c>
      <c r="Q194">
        <v>1.21</v>
      </c>
      <c r="R194">
        <v>3.996</v>
      </c>
      <c r="S194">
        <v>0</v>
      </c>
    </row>
    <row r="195" spans="2:19">
      <c r="B195">
        <v>1993</v>
      </c>
      <c r="C195">
        <v>11</v>
      </c>
      <c r="D195">
        <v>6.8789999999999996</v>
      </c>
      <c r="E195">
        <v>6.5410000000000004</v>
      </c>
      <c r="F195">
        <v>6.319</v>
      </c>
      <c r="G195">
        <v>5.5629999999999997</v>
      </c>
      <c r="H195">
        <v>5.5659999999999998</v>
      </c>
      <c r="I195">
        <v>4.8099999999999996</v>
      </c>
      <c r="J195">
        <v>4.3739999999999997</v>
      </c>
      <c r="K195">
        <v>5.4589999999999996</v>
      </c>
      <c r="L195">
        <v>2.1669999999999998</v>
      </c>
      <c r="M195">
        <v>1.5089999999999999</v>
      </c>
      <c r="N195">
        <v>0.223</v>
      </c>
      <c r="O195">
        <v>0.436</v>
      </c>
      <c r="P195">
        <v>7.59</v>
      </c>
      <c r="Q195">
        <v>1.18</v>
      </c>
      <c r="R195">
        <v>3.6579999999999999</v>
      </c>
      <c r="S195">
        <v>0</v>
      </c>
    </row>
    <row r="196" spans="2:19">
      <c r="B196">
        <v>1993</v>
      </c>
      <c r="C196">
        <v>12</v>
      </c>
      <c r="D196">
        <v>7.2210000000000001</v>
      </c>
      <c r="E196">
        <v>6.6689999999999996</v>
      </c>
      <c r="F196">
        <v>6.4039999999999999</v>
      </c>
      <c r="G196">
        <v>5.6390000000000002</v>
      </c>
      <c r="H196">
        <v>5.6449999999999996</v>
      </c>
      <c r="I196">
        <v>4.883</v>
      </c>
      <c r="J196">
        <v>4.42</v>
      </c>
      <c r="K196">
        <v>5.5439999999999996</v>
      </c>
      <c r="L196">
        <v>2.2490000000000001</v>
      </c>
      <c r="M196">
        <v>1.5209999999999999</v>
      </c>
      <c r="N196">
        <v>0.26500000000000001</v>
      </c>
      <c r="O196">
        <v>0.46300000000000002</v>
      </c>
      <c r="P196">
        <v>7.62</v>
      </c>
      <c r="Q196">
        <v>1.23</v>
      </c>
      <c r="R196">
        <v>4.008</v>
      </c>
      <c r="S196">
        <v>0</v>
      </c>
    </row>
    <row r="197" spans="2:19">
      <c r="B197">
        <v>1994</v>
      </c>
      <c r="C197">
        <v>1</v>
      </c>
      <c r="D197">
        <v>6.9279999999999999</v>
      </c>
      <c r="E197">
        <v>6.6539999999999999</v>
      </c>
      <c r="F197">
        <v>6.4</v>
      </c>
      <c r="G197">
        <v>5.6289999999999996</v>
      </c>
      <c r="H197">
        <v>5.625</v>
      </c>
      <c r="I197">
        <v>4.8499999999999996</v>
      </c>
      <c r="J197">
        <v>4.4610000000000003</v>
      </c>
      <c r="K197">
        <v>5.5579999999999998</v>
      </c>
      <c r="L197">
        <v>2.1930000000000001</v>
      </c>
      <c r="M197">
        <v>1.55</v>
      </c>
      <c r="N197">
        <v>0.254</v>
      </c>
      <c r="O197">
        <v>0.38900000000000001</v>
      </c>
      <c r="P197">
        <v>7.56</v>
      </c>
      <c r="Q197">
        <v>1.1100000000000001</v>
      </c>
      <c r="R197">
        <v>3.8860000000000001</v>
      </c>
      <c r="S197">
        <v>0</v>
      </c>
    </row>
    <row r="198" spans="2:19">
      <c r="B198">
        <v>1994</v>
      </c>
      <c r="C198">
        <v>2</v>
      </c>
      <c r="D198">
        <v>6.9710000000000001</v>
      </c>
      <c r="E198">
        <v>6.6349999999999998</v>
      </c>
      <c r="F198">
        <v>6.3970000000000002</v>
      </c>
      <c r="G198">
        <v>5.6470000000000002</v>
      </c>
      <c r="H198">
        <v>5.6420000000000003</v>
      </c>
      <c r="I198">
        <v>4.8869999999999996</v>
      </c>
      <c r="J198">
        <v>4.601</v>
      </c>
      <c r="K198">
        <v>5.6180000000000003</v>
      </c>
      <c r="L198">
        <v>2.0339999999999998</v>
      </c>
      <c r="M198">
        <v>1.51</v>
      </c>
      <c r="N198">
        <v>0.23799999999999999</v>
      </c>
      <c r="O198">
        <v>0.28599999999999998</v>
      </c>
      <c r="P198">
        <v>7.59</v>
      </c>
      <c r="Q198">
        <v>1.1299999999999999</v>
      </c>
      <c r="R198">
        <v>4.1849999999999996</v>
      </c>
      <c r="S198">
        <v>0</v>
      </c>
    </row>
    <row r="199" spans="2:19">
      <c r="B199">
        <v>1994</v>
      </c>
      <c r="C199">
        <v>3</v>
      </c>
      <c r="D199">
        <v>6.907</v>
      </c>
      <c r="E199">
        <v>6.53</v>
      </c>
      <c r="F199">
        <v>6.3360000000000003</v>
      </c>
      <c r="G199">
        <v>5.5640000000000001</v>
      </c>
      <c r="H199">
        <v>5.5579999999999998</v>
      </c>
      <c r="I199">
        <v>4.7789999999999999</v>
      </c>
      <c r="J199">
        <v>4.508</v>
      </c>
      <c r="K199">
        <v>5.5190000000000001</v>
      </c>
      <c r="L199">
        <v>2.0219999999999998</v>
      </c>
      <c r="M199">
        <v>1.5569999999999999</v>
      </c>
      <c r="N199">
        <v>0.19400000000000001</v>
      </c>
      <c r="O199">
        <v>0.27100000000000002</v>
      </c>
      <c r="P199">
        <v>7.54</v>
      </c>
      <c r="Q199">
        <v>1.1200000000000001</v>
      </c>
      <c r="R199">
        <v>4.0419999999999998</v>
      </c>
      <c r="S199">
        <v>0</v>
      </c>
    </row>
    <row r="200" spans="2:19">
      <c r="B200">
        <v>1994</v>
      </c>
      <c r="C200">
        <v>4</v>
      </c>
      <c r="D200">
        <v>6.931</v>
      </c>
      <c r="E200">
        <v>6.3860000000000001</v>
      </c>
      <c r="F200">
        <v>6.2220000000000004</v>
      </c>
      <c r="G200">
        <v>5.4580000000000002</v>
      </c>
      <c r="H200">
        <v>5.4560000000000004</v>
      </c>
      <c r="I200">
        <v>4.6900000000000004</v>
      </c>
      <c r="J200">
        <v>4.3479999999999999</v>
      </c>
      <c r="K200">
        <v>5.367</v>
      </c>
      <c r="L200">
        <v>2.0379999999999998</v>
      </c>
      <c r="M200">
        <v>1.532</v>
      </c>
      <c r="N200">
        <v>0.16400000000000001</v>
      </c>
      <c r="O200">
        <v>0.34200000000000003</v>
      </c>
      <c r="P200">
        <v>7.58</v>
      </c>
      <c r="Q200">
        <v>1.1399999999999999</v>
      </c>
      <c r="R200">
        <v>3.7730000000000001</v>
      </c>
      <c r="S200">
        <v>0</v>
      </c>
    </row>
    <row r="201" spans="2:19">
      <c r="B201">
        <v>1994</v>
      </c>
      <c r="C201">
        <v>5</v>
      </c>
      <c r="D201">
        <v>6.8760000000000003</v>
      </c>
      <c r="E201">
        <v>6.4390000000000001</v>
      </c>
      <c r="F201">
        <v>6.2389999999999999</v>
      </c>
      <c r="G201">
        <v>5.4859999999999998</v>
      </c>
      <c r="H201">
        <v>5.4850000000000003</v>
      </c>
      <c r="I201">
        <v>4.7300000000000004</v>
      </c>
      <c r="J201">
        <v>4.3390000000000004</v>
      </c>
      <c r="K201">
        <v>5.3890000000000002</v>
      </c>
      <c r="L201">
        <v>2.1</v>
      </c>
      <c r="M201">
        <v>1.5089999999999999</v>
      </c>
      <c r="N201">
        <v>0.2</v>
      </c>
      <c r="O201">
        <v>0.39100000000000001</v>
      </c>
      <c r="P201">
        <v>7.56</v>
      </c>
      <c r="Q201">
        <v>1.1100000000000001</v>
      </c>
      <c r="R201">
        <v>3.7120000000000002</v>
      </c>
      <c r="S201">
        <v>0</v>
      </c>
    </row>
    <row r="202" spans="2:19">
      <c r="B202">
        <v>1994</v>
      </c>
      <c r="C202">
        <v>6</v>
      </c>
      <c r="D202">
        <v>6.8609999999999998</v>
      </c>
      <c r="E202">
        <v>6.4729999999999999</v>
      </c>
      <c r="F202">
        <v>6.2290000000000001</v>
      </c>
      <c r="G202">
        <v>5.4809999999999999</v>
      </c>
      <c r="H202">
        <v>5.4770000000000003</v>
      </c>
      <c r="I202">
        <v>4.7249999999999996</v>
      </c>
      <c r="J202">
        <v>4.3380000000000001</v>
      </c>
      <c r="K202">
        <v>5.4059999999999997</v>
      </c>
      <c r="L202">
        <v>2.1349999999999998</v>
      </c>
      <c r="M202">
        <v>1.504</v>
      </c>
      <c r="N202">
        <v>0.24399999999999999</v>
      </c>
      <c r="O202">
        <v>0.38700000000000001</v>
      </c>
      <c r="P202">
        <v>7.6</v>
      </c>
      <c r="Q202">
        <v>1.1200000000000001</v>
      </c>
      <c r="R202">
        <v>3.7549999999999999</v>
      </c>
      <c r="S202">
        <v>0</v>
      </c>
    </row>
    <row r="203" spans="2:19">
      <c r="B203">
        <v>1994</v>
      </c>
      <c r="C203">
        <v>7</v>
      </c>
      <c r="D203">
        <v>6.8550000000000004</v>
      </c>
      <c r="E203">
        <v>6.5229999999999997</v>
      </c>
      <c r="F203">
        <v>6.2679999999999998</v>
      </c>
      <c r="G203">
        <v>5.5430000000000001</v>
      </c>
      <c r="H203">
        <v>5.5350000000000001</v>
      </c>
      <c r="I203">
        <v>4.8019999999999996</v>
      </c>
      <c r="J203">
        <v>4.4589999999999996</v>
      </c>
      <c r="K203">
        <v>5.4909999999999997</v>
      </c>
      <c r="L203">
        <v>2.0640000000000001</v>
      </c>
      <c r="M203">
        <v>1.466</v>
      </c>
      <c r="N203">
        <v>0.255</v>
      </c>
      <c r="O203">
        <v>0.34300000000000003</v>
      </c>
      <c r="P203">
        <v>7.65</v>
      </c>
      <c r="Q203">
        <v>1.1299999999999999</v>
      </c>
      <c r="R203">
        <v>4.0330000000000004</v>
      </c>
      <c r="S203">
        <v>0</v>
      </c>
    </row>
    <row r="204" spans="2:19">
      <c r="B204">
        <v>1994</v>
      </c>
      <c r="C204">
        <v>8</v>
      </c>
      <c r="D204">
        <v>6.6449999999999996</v>
      </c>
      <c r="E204">
        <v>6.4820000000000002</v>
      </c>
      <c r="F204">
        <v>6.2640000000000002</v>
      </c>
      <c r="G204">
        <v>5.5339999999999998</v>
      </c>
      <c r="H204">
        <v>5.5289999999999999</v>
      </c>
      <c r="I204">
        <v>4.7939999999999996</v>
      </c>
      <c r="J204">
        <v>4.4969999999999999</v>
      </c>
      <c r="K204">
        <v>5.49</v>
      </c>
      <c r="L204">
        <v>1.9850000000000001</v>
      </c>
      <c r="M204">
        <v>1.47</v>
      </c>
      <c r="N204">
        <v>0.218</v>
      </c>
      <c r="O204">
        <v>0.29699999999999999</v>
      </c>
      <c r="P204">
        <v>7.61</v>
      </c>
      <c r="Q204">
        <v>1.1399999999999999</v>
      </c>
      <c r="R204">
        <v>4.173</v>
      </c>
      <c r="S204">
        <v>0</v>
      </c>
    </row>
    <row r="205" spans="2:19">
      <c r="B205">
        <v>1994</v>
      </c>
      <c r="C205">
        <v>9</v>
      </c>
      <c r="D205">
        <v>6.7240000000000002</v>
      </c>
      <c r="E205">
        <v>6.492</v>
      </c>
      <c r="F205">
        <v>6.3390000000000004</v>
      </c>
      <c r="G205">
        <v>5.593</v>
      </c>
      <c r="H205">
        <v>5.5880000000000001</v>
      </c>
      <c r="I205">
        <v>4.8380000000000001</v>
      </c>
      <c r="J205">
        <v>4.5739999999999998</v>
      </c>
      <c r="K205">
        <v>5.5330000000000004</v>
      </c>
      <c r="L205">
        <v>1.9179999999999999</v>
      </c>
      <c r="M205">
        <v>1.5009999999999999</v>
      </c>
      <c r="N205">
        <v>0.153</v>
      </c>
      <c r="O205">
        <v>0.26400000000000001</v>
      </c>
      <c r="P205">
        <v>7.57</v>
      </c>
      <c r="Q205">
        <v>1.1499999999999999</v>
      </c>
      <c r="R205">
        <v>4.3559999999999999</v>
      </c>
      <c r="S205">
        <v>0</v>
      </c>
    </row>
    <row r="206" spans="2:19">
      <c r="B206">
        <v>1994</v>
      </c>
      <c r="C206">
        <v>10</v>
      </c>
      <c r="D206">
        <v>6.8879999999999999</v>
      </c>
      <c r="E206">
        <v>6.4560000000000004</v>
      </c>
      <c r="F206">
        <v>6.3259999999999996</v>
      </c>
      <c r="G206">
        <v>5.569</v>
      </c>
      <c r="H206">
        <v>5.5659999999999998</v>
      </c>
      <c r="I206">
        <v>4.8049999999999997</v>
      </c>
      <c r="J206">
        <v>4.508</v>
      </c>
      <c r="K206">
        <v>5.4820000000000002</v>
      </c>
      <c r="L206">
        <v>1.948</v>
      </c>
      <c r="M206">
        <v>1.5209999999999999</v>
      </c>
      <c r="N206">
        <v>0.13</v>
      </c>
      <c r="O206">
        <v>0.29699999999999999</v>
      </c>
      <c r="P206">
        <v>7.57</v>
      </c>
      <c r="Q206">
        <v>1.2</v>
      </c>
      <c r="R206">
        <v>4.109</v>
      </c>
      <c r="S206">
        <v>0</v>
      </c>
    </row>
    <row r="207" spans="2:19">
      <c r="B207">
        <v>1994</v>
      </c>
      <c r="C207">
        <v>11</v>
      </c>
      <c r="D207">
        <v>6.98</v>
      </c>
      <c r="E207">
        <v>6.5430000000000001</v>
      </c>
      <c r="F207">
        <v>6.3280000000000003</v>
      </c>
      <c r="G207">
        <v>5.5670000000000002</v>
      </c>
      <c r="H207">
        <v>5.5640000000000001</v>
      </c>
      <c r="I207">
        <v>4.7990000000000004</v>
      </c>
      <c r="J207">
        <v>4.4089999999999998</v>
      </c>
      <c r="K207">
        <v>5.476</v>
      </c>
      <c r="L207">
        <v>2.1339999999999999</v>
      </c>
      <c r="M207">
        <v>1.5289999999999999</v>
      </c>
      <c r="N207">
        <v>0.215</v>
      </c>
      <c r="O207">
        <v>0.39</v>
      </c>
      <c r="P207">
        <v>7.56</v>
      </c>
      <c r="Q207">
        <v>1.25</v>
      </c>
      <c r="R207">
        <v>3.8620000000000001</v>
      </c>
      <c r="S207">
        <v>0</v>
      </c>
    </row>
    <row r="208" spans="2:19">
      <c r="B208">
        <v>1994</v>
      </c>
      <c r="C208">
        <v>12</v>
      </c>
      <c r="D208">
        <v>7.1539999999999999</v>
      </c>
      <c r="E208">
        <v>6.71</v>
      </c>
      <c r="F208">
        <v>6.4409999999999998</v>
      </c>
      <c r="G208">
        <v>5.6580000000000004</v>
      </c>
      <c r="H208">
        <v>5.6639999999999997</v>
      </c>
      <c r="I208">
        <v>4.8879999999999999</v>
      </c>
      <c r="J208">
        <v>4.4420000000000002</v>
      </c>
      <c r="K208">
        <v>5.5759999999999996</v>
      </c>
      <c r="L208">
        <v>2.2679999999999998</v>
      </c>
      <c r="M208">
        <v>1.5529999999999999</v>
      </c>
      <c r="N208">
        <v>0.26900000000000002</v>
      </c>
      <c r="O208">
        <v>0.44600000000000001</v>
      </c>
      <c r="P208">
        <v>7.61</v>
      </c>
      <c r="Q208">
        <v>1.18</v>
      </c>
      <c r="R208">
        <v>3.84</v>
      </c>
      <c r="S208">
        <v>0</v>
      </c>
    </row>
    <row r="209" spans="2:19">
      <c r="B209">
        <v>1995</v>
      </c>
      <c r="C209">
        <v>1</v>
      </c>
      <c r="D209">
        <v>7.1509999999999998</v>
      </c>
      <c r="E209">
        <v>6.8819999999999997</v>
      </c>
      <c r="F209">
        <v>6.6130000000000004</v>
      </c>
      <c r="G209">
        <v>5.84</v>
      </c>
      <c r="H209">
        <v>5.8419999999999996</v>
      </c>
      <c r="I209">
        <v>5.07</v>
      </c>
      <c r="J209">
        <v>4.6529999999999996</v>
      </c>
      <c r="K209">
        <v>5.7679999999999998</v>
      </c>
      <c r="L209">
        <v>2.2290000000000001</v>
      </c>
      <c r="M209">
        <v>1.5429999999999999</v>
      </c>
      <c r="N209">
        <v>0.26900000000000002</v>
      </c>
      <c r="O209">
        <v>0.41699999999999998</v>
      </c>
      <c r="P209">
        <v>7.59</v>
      </c>
      <c r="Q209">
        <v>1.17</v>
      </c>
      <c r="R209">
        <v>3.9590000000000001</v>
      </c>
      <c r="S209">
        <v>0</v>
      </c>
    </row>
    <row r="210" spans="2:19">
      <c r="B210">
        <v>1995</v>
      </c>
      <c r="C210">
        <v>2</v>
      </c>
      <c r="D210">
        <v>6.8490000000000002</v>
      </c>
      <c r="E210">
        <v>6.63</v>
      </c>
      <c r="F210">
        <v>6.4169999999999998</v>
      </c>
      <c r="G210">
        <v>5.6529999999999996</v>
      </c>
      <c r="H210">
        <v>5.6520000000000001</v>
      </c>
      <c r="I210">
        <v>4.8879999999999999</v>
      </c>
      <c r="J210">
        <v>4.5810000000000004</v>
      </c>
      <c r="K210">
        <v>5.6050000000000004</v>
      </c>
      <c r="L210">
        <v>2.0489999999999999</v>
      </c>
      <c r="M210">
        <v>1.5289999999999999</v>
      </c>
      <c r="N210">
        <v>0.21299999999999999</v>
      </c>
      <c r="O210">
        <v>0.307</v>
      </c>
      <c r="P210">
        <v>7.58</v>
      </c>
      <c r="Q210">
        <v>1.1499999999999999</v>
      </c>
      <c r="R210">
        <v>4.2149999999999999</v>
      </c>
      <c r="S210">
        <v>0</v>
      </c>
    </row>
    <row r="211" spans="2:19">
      <c r="B211">
        <v>1995</v>
      </c>
      <c r="C211">
        <v>3</v>
      </c>
      <c r="D211">
        <v>7.0229999999999997</v>
      </c>
      <c r="E211">
        <v>6.6289999999999996</v>
      </c>
      <c r="F211">
        <v>6.48</v>
      </c>
      <c r="G211">
        <v>5.7149999999999999</v>
      </c>
      <c r="H211">
        <v>5.7130000000000001</v>
      </c>
      <c r="I211">
        <v>4.9459999999999997</v>
      </c>
      <c r="J211">
        <v>4.7069999999999999</v>
      </c>
      <c r="K211">
        <v>5.6680000000000001</v>
      </c>
      <c r="L211">
        <v>1.9219999999999999</v>
      </c>
      <c r="M211">
        <v>1.534</v>
      </c>
      <c r="N211">
        <v>0.14899999999999999</v>
      </c>
      <c r="O211">
        <v>0.23899999999999999</v>
      </c>
      <c r="P211">
        <v>7.61</v>
      </c>
      <c r="Q211">
        <v>1.2</v>
      </c>
      <c r="R211">
        <v>4.3310000000000004</v>
      </c>
      <c r="S211">
        <v>0</v>
      </c>
    </row>
    <row r="212" spans="2:19">
      <c r="B212">
        <v>1995</v>
      </c>
      <c r="C212">
        <v>4</v>
      </c>
      <c r="D212">
        <v>6.7640000000000002</v>
      </c>
      <c r="E212">
        <v>6.4180000000000001</v>
      </c>
      <c r="F212">
        <v>6.2590000000000003</v>
      </c>
      <c r="G212">
        <v>5.5</v>
      </c>
      <c r="H212">
        <v>5.4960000000000004</v>
      </c>
      <c r="I212">
        <v>4.7320000000000002</v>
      </c>
      <c r="J212">
        <v>4.4320000000000004</v>
      </c>
      <c r="K212">
        <v>5.4249999999999998</v>
      </c>
      <c r="L212">
        <v>1.986</v>
      </c>
      <c r="M212">
        <v>1.5269999999999999</v>
      </c>
      <c r="N212">
        <v>0.159</v>
      </c>
      <c r="O212">
        <v>0.3</v>
      </c>
      <c r="P212">
        <v>7.58</v>
      </c>
      <c r="Q212">
        <v>1.17</v>
      </c>
      <c r="R212">
        <v>3.9009999999999998</v>
      </c>
      <c r="S212">
        <v>0</v>
      </c>
    </row>
    <row r="213" spans="2:19">
      <c r="B213">
        <v>1995</v>
      </c>
      <c r="C213">
        <v>5</v>
      </c>
      <c r="D213">
        <v>6.9710000000000001</v>
      </c>
      <c r="E213">
        <v>6.48</v>
      </c>
      <c r="F213">
        <v>6.266</v>
      </c>
      <c r="G213">
        <v>5.5119999999999996</v>
      </c>
      <c r="H213">
        <v>5.5110000000000001</v>
      </c>
      <c r="I213">
        <v>4.7560000000000002</v>
      </c>
      <c r="J213">
        <v>4.3719999999999999</v>
      </c>
      <c r="K213">
        <v>5.4260000000000002</v>
      </c>
      <c r="L213">
        <v>2.1080000000000001</v>
      </c>
      <c r="M213">
        <v>1.51</v>
      </c>
      <c r="N213">
        <v>0.214</v>
      </c>
      <c r="O213">
        <v>0.38400000000000001</v>
      </c>
      <c r="P213">
        <v>7.62</v>
      </c>
      <c r="Q213">
        <v>1.1499999999999999</v>
      </c>
      <c r="R213">
        <v>3.8130000000000002</v>
      </c>
      <c r="S213">
        <v>0</v>
      </c>
    </row>
    <row r="214" spans="2:19">
      <c r="B214">
        <v>1995</v>
      </c>
      <c r="C214">
        <v>6</v>
      </c>
      <c r="D214">
        <v>6.9340000000000002</v>
      </c>
      <c r="E214">
        <v>6.49</v>
      </c>
      <c r="F214">
        <v>6.2519999999999998</v>
      </c>
      <c r="G214">
        <v>5.5019999999999998</v>
      </c>
      <c r="H214">
        <v>5.5</v>
      </c>
      <c r="I214">
        <v>4.7489999999999997</v>
      </c>
      <c r="J214">
        <v>4.3470000000000004</v>
      </c>
      <c r="K214">
        <v>5.4180000000000001</v>
      </c>
      <c r="L214">
        <v>2.1429999999999998</v>
      </c>
      <c r="M214">
        <v>1.5029999999999999</v>
      </c>
      <c r="N214">
        <v>0.23799999999999999</v>
      </c>
      <c r="O214">
        <v>0.40200000000000002</v>
      </c>
      <c r="P214">
        <v>7.6</v>
      </c>
      <c r="Q214">
        <v>1.1399999999999999</v>
      </c>
      <c r="R214">
        <v>3.7610000000000001</v>
      </c>
      <c r="S214">
        <v>0</v>
      </c>
    </row>
    <row r="215" spans="2:19">
      <c r="B215">
        <v>1995</v>
      </c>
      <c r="C215">
        <v>7</v>
      </c>
      <c r="D215">
        <v>7.0129999999999999</v>
      </c>
      <c r="E215">
        <v>6.5780000000000003</v>
      </c>
      <c r="F215">
        <v>6.343</v>
      </c>
      <c r="G215">
        <v>5.5830000000000002</v>
      </c>
      <c r="H215">
        <v>5.577</v>
      </c>
      <c r="I215">
        <v>4.8109999999999999</v>
      </c>
      <c r="J215">
        <v>4.4470000000000001</v>
      </c>
      <c r="K215">
        <v>5.5119999999999996</v>
      </c>
      <c r="L215">
        <v>2.1309999999999998</v>
      </c>
      <c r="M215">
        <v>1.532</v>
      </c>
      <c r="N215">
        <v>0.23499999999999999</v>
      </c>
      <c r="O215">
        <v>0.36399999999999999</v>
      </c>
      <c r="P215">
        <v>7.57</v>
      </c>
      <c r="Q215">
        <v>1.1299999999999999</v>
      </c>
      <c r="R215">
        <v>3.847</v>
      </c>
      <c r="S215">
        <v>0</v>
      </c>
    </row>
    <row r="216" spans="2:19">
      <c r="B216">
        <v>1995</v>
      </c>
      <c r="C216">
        <v>8</v>
      </c>
      <c r="D216">
        <v>6.8639999999999999</v>
      </c>
      <c r="E216">
        <v>6.5439999999999996</v>
      </c>
      <c r="F216">
        <v>6.3360000000000003</v>
      </c>
      <c r="G216">
        <v>5.5750000000000002</v>
      </c>
      <c r="H216">
        <v>5.5679999999999996</v>
      </c>
      <c r="I216">
        <v>4.8</v>
      </c>
      <c r="J216">
        <v>4.54</v>
      </c>
      <c r="K216">
        <v>5.5419999999999998</v>
      </c>
      <c r="L216">
        <v>2.004</v>
      </c>
      <c r="M216">
        <v>1.536</v>
      </c>
      <c r="N216">
        <v>0.20799999999999999</v>
      </c>
      <c r="O216">
        <v>0.26</v>
      </c>
      <c r="P216">
        <v>7.59</v>
      </c>
      <c r="Q216">
        <v>1.1200000000000001</v>
      </c>
      <c r="R216">
        <v>4.048</v>
      </c>
      <c r="S216">
        <v>0</v>
      </c>
    </row>
    <row r="217" spans="2:19">
      <c r="B217">
        <v>1995</v>
      </c>
      <c r="C217">
        <v>9</v>
      </c>
      <c r="D217">
        <v>6.7569999999999997</v>
      </c>
      <c r="E217">
        <v>6.5250000000000004</v>
      </c>
      <c r="F217">
        <v>6.3639999999999999</v>
      </c>
      <c r="G217">
        <v>5.6050000000000004</v>
      </c>
      <c r="H217">
        <v>5.5979999999999999</v>
      </c>
      <c r="I217">
        <v>4.8330000000000002</v>
      </c>
      <c r="J217">
        <v>4.577</v>
      </c>
      <c r="K217">
        <v>5.5510000000000002</v>
      </c>
      <c r="L217">
        <v>1.948</v>
      </c>
      <c r="M217">
        <v>1.5309999999999999</v>
      </c>
      <c r="N217">
        <v>0.161</v>
      </c>
      <c r="O217">
        <v>0.25600000000000001</v>
      </c>
      <c r="P217">
        <v>7.56</v>
      </c>
      <c r="Q217">
        <v>1.1399999999999999</v>
      </c>
      <c r="R217">
        <v>4.2249999999999996</v>
      </c>
      <c r="S217">
        <v>0</v>
      </c>
    </row>
    <row r="218" spans="2:19">
      <c r="B218">
        <v>1995</v>
      </c>
      <c r="C218">
        <v>10</v>
      </c>
      <c r="D218">
        <v>6.7880000000000003</v>
      </c>
      <c r="E218">
        <v>6.4619999999999997</v>
      </c>
      <c r="F218">
        <v>6.3230000000000004</v>
      </c>
      <c r="G218">
        <v>5.56</v>
      </c>
      <c r="H218">
        <v>5.5579999999999998</v>
      </c>
      <c r="I218">
        <v>4.7930000000000001</v>
      </c>
      <c r="J218">
        <v>4.4690000000000003</v>
      </c>
      <c r="K218">
        <v>5.4660000000000002</v>
      </c>
      <c r="L218">
        <v>1.9930000000000001</v>
      </c>
      <c r="M218">
        <v>1.53</v>
      </c>
      <c r="N218">
        <v>0.13900000000000001</v>
      </c>
      <c r="O218">
        <v>0.32400000000000001</v>
      </c>
      <c r="P218">
        <v>7.54</v>
      </c>
      <c r="Q218">
        <v>1.18</v>
      </c>
      <c r="R218">
        <v>3.9809999999999999</v>
      </c>
      <c r="S218">
        <v>0</v>
      </c>
    </row>
    <row r="219" spans="2:19">
      <c r="B219">
        <v>1995</v>
      </c>
      <c r="C219">
        <v>11</v>
      </c>
      <c r="D219">
        <v>6.968</v>
      </c>
      <c r="E219">
        <v>6.5190000000000001</v>
      </c>
      <c r="F219">
        <v>6.3369999999999997</v>
      </c>
      <c r="G219">
        <v>5.56</v>
      </c>
      <c r="H219">
        <v>5.5579999999999998</v>
      </c>
      <c r="I219">
        <v>4.7779999999999996</v>
      </c>
      <c r="J219">
        <v>4.4009999999999998</v>
      </c>
      <c r="K219">
        <v>5.46</v>
      </c>
      <c r="L219">
        <v>2.1179999999999999</v>
      </c>
      <c r="M219">
        <v>1.5589999999999999</v>
      </c>
      <c r="N219">
        <v>0.182</v>
      </c>
      <c r="O219">
        <v>0.377</v>
      </c>
      <c r="P219">
        <v>7.57</v>
      </c>
      <c r="Q219">
        <v>1.17</v>
      </c>
      <c r="R219">
        <v>3.8679999999999999</v>
      </c>
      <c r="S219">
        <v>0</v>
      </c>
    </row>
    <row r="220" spans="2:19">
      <c r="B220">
        <v>1995</v>
      </c>
      <c r="C220">
        <v>12</v>
      </c>
      <c r="D220">
        <v>7.12</v>
      </c>
      <c r="E220">
        <v>6.7060000000000004</v>
      </c>
      <c r="F220">
        <v>6.4560000000000004</v>
      </c>
      <c r="G220">
        <v>5.694</v>
      </c>
      <c r="H220">
        <v>5.6909999999999998</v>
      </c>
      <c r="I220">
        <v>4.9260000000000002</v>
      </c>
      <c r="J220">
        <v>4.5229999999999997</v>
      </c>
      <c r="K220">
        <v>5.6139999999999999</v>
      </c>
      <c r="L220">
        <v>2.1829999999999998</v>
      </c>
      <c r="M220">
        <v>1.53</v>
      </c>
      <c r="N220">
        <v>0.25</v>
      </c>
      <c r="O220">
        <v>0.40300000000000002</v>
      </c>
      <c r="P220">
        <v>7.58</v>
      </c>
      <c r="Q220">
        <v>1.24</v>
      </c>
      <c r="R220">
        <v>3.92</v>
      </c>
      <c r="S220">
        <v>0</v>
      </c>
    </row>
    <row r="221" spans="2:19">
      <c r="B221">
        <v>1996</v>
      </c>
      <c r="C221">
        <v>1</v>
      </c>
      <c r="D221">
        <v>7.11</v>
      </c>
      <c r="E221">
        <v>6.6589999999999998</v>
      </c>
      <c r="F221">
        <v>6.3979999999999997</v>
      </c>
      <c r="G221">
        <v>5.6429999999999998</v>
      </c>
      <c r="H221">
        <v>5.6379999999999999</v>
      </c>
      <c r="I221">
        <v>4.8789999999999996</v>
      </c>
      <c r="J221">
        <v>4.5069999999999997</v>
      </c>
      <c r="K221">
        <v>5.5830000000000002</v>
      </c>
      <c r="L221">
        <v>2.1520000000000001</v>
      </c>
      <c r="M221">
        <v>1.5189999999999999</v>
      </c>
      <c r="N221">
        <v>0.26100000000000001</v>
      </c>
      <c r="O221">
        <v>0.372</v>
      </c>
      <c r="P221">
        <v>7.65</v>
      </c>
      <c r="Q221">
        <v>1.25</v>
      </c>
      <c r="R221">
        <v>3.9569999999999999</v>
      </c>
      <c r="S221">
        <v>0</v>
      </c>
    </row>
    <row r="222" spans="2:19">
      <c r="B222">
        <v>1996</v>
      </c>
      <c r="C222">
        <v>2</v>
      </c>
      <c r="D222">
        <v>7.0869999999999997</v>
      </c>
      <c r="E222">
        <v>6.6920000000000002</v>
      </c>
      <c r="F222">
        <v>6.4909999999999997</v>
      </c>
      <c r="G222">
        <v>5.7380000000000004</v>
      </c>
      <c r="H222">
        <v>5.742</v>
      </c>
      <c r="I222">
        <v>4.992</v>
      </c>
      <c r="J222">
        <v>4.7030000000000003</v>
      </c>
      <c r="K222">
        <v>5.6980000000000004</v>
      </c>
      <c r="L222">
        <v>1.9890000000000001</v>
      </c>
      <c r="M222">
        <v>1.4990000000000001</v>
      </c>
      <c r="N222">
        <v>0.20100000000000001</v>
      </c>
      <c r="O222">
        <v>0.28899999999999998</v>
      </c>
      <c r="P222">
        <v>7.59</v>
      </c>
      <c r="Q222">
        <v>1.22</v>
      </c>
      <c r="R222">
        <v>4.3150000000000004</v>
      </c>
      <c r="S222">
        <v>0</v>
      </c>
    </row>
    <row r="223" spans="2:19">
      <c r="B223">
        <v>1996</v>
      </c>
      <c r="C223">
        <v>3</v>
      </c>
      <c r="D223">
        <v>6.7670000000000003</v>
      </c>
      <c r="E223">
        <v>6.4560000000000004</v>
      </c>
      <c r="F223">
        <v>6.3129999999999997</v>
      </c>
      <c r="G223">
        <v>5.5709999999999997</v>
      </c>
      <c r="H223">
        <v>5.5679999999999996</v>
      </c>
      <c r="I223">
        <v>4.8220000000000001</v>
      </c>
      <c r="J223">
        <v>4.585</v>
      </c>
      <c r="K223">
        <v>5.52</v>
      </c>
      <c r="L223">
        <v>1.871</v>
      </c>
      <c r="M223">
        <v>1.4910000000000001</v>
      </c>
      <c r="N223">
        <v>0.14299999999999999</v>
      </c>
      <c r="O223">
        <v>0.23699999999999999</v>
      </c>
      <c r="P223">
        <v>7.65</v>
      </c>
      <c r="Q223">
        <v>1.25</v>
      </c>
      <c r="R223">
        <v>4.2169999999999996</v>
      </c>
      <c r="S223">
        <v>0</v>
      </c>
    </row>
    <row r="224" spans="2:19">
      <c r="B224">
        <v>1996</v>
      </c>
      <c r="C224">
        <v>4</v>
      </c>
      <c r="D224">
        <v>6.7709999999999999</v>
      </c>
      <c r="E224">
        <v>6.4109999999999996</v>
      </c>
      <c r="F224">
        <v>6.2830000000000004</v>
      </c>
      <c r="G224">
        <v>5.53</v>
      </c>
      <c r="H224">
        <v>5.5289999999999999</v>
      </c>
      <c r="I224">
        <v>4.7750000000000004</v>
      </c>
      <c r="J224">
        <v>4.5</v>
      </c>
      <c r="K224">
        <v>5.4560000000000004</v>
      </c>
      <c r="L224">
        <v>1.911</v>
      </c>
      <c r="M224">
        <v>1.508</v>
      </c>
      <c r="N224">
        <v>0.128</v>
      </c>
      <c r="O224">
        <v>0.27500000000000002</v>
      </c>
      <c r="P224">
        <v>7.61</v>
      </c>
      <c r="Q224">
        <v>1.22</v>
      </c>
      <c r="R224">
        <v>4.2480000000000002</v>
      </c>
      <c r="S224">
        <v>0</v>
      </c>
    </row>
    <row r="225" spans="2:19">
      <c r="B225">
        <v>1996</v>
      </c>
      <c r="C225">
        <v>5</v>
      </c>
      <c r="D225">
        <v>6.7839999999999998</v>
      </c>
      <c r="E225">
        <v>6.4269999999999996</v>
      </c>
      <c r="F225">
        <v>6.2380000000000004</v>
      </c>
      <c r="G225">
        <v>5.4859999999999998</v>
      </c>
      <c r="H225">
        <v>5.4829999999999997</v>
      </c>
      <c r="I225">
        <v>4.7279999999999998</v>
      </c>
      <c r="J225">
        <v>4.3819999999999997</v>
      </c>
      <c r="K225">
        <v>5.4039999999999999</v>
      </c>
      <c r="L225">
        <v>2.0449999999999999</v>
      </c>
      <c r="M225">
        <v>1.51</v>
      </c>
      <c r="N225">
        <v>0.189</v>
      </c>
      <c r="O225">
        <v>0.34599999999999997</v>
      </c>
      <c r="P225">
        <v>7.61</v>
      </c>
      <c r="Q225">
        <v>1.2</v>
      </c>
      <c r="R225">
        <v>3.9510000000000001</v>
      </c>
      <c r="S225">
        <v>0</v>
      </c>
    </row>
    <row r="226" spans="2:19">
      <c r="B226">
        <v>1996</v>
      </c>
      <c r="C226">
        <v>6</v>
      </c>
      <c r="D226">
        <v>6.8019999999999996</v>
      </c>
      <c r="E226">
        <v>6.452</v>
      </c>
      <c r="F226">
        <v>6.218</v>
      </c>
      <c r="G226">
        <v>5.4569999999999999</v>
      </c>
      <c r="H226">
        <v>5.4530000000000003</v>
      </c>
      <c r="I226">
        <v>4.6879999999999997</v>
      </c>
      <c r="J226">
        <v>4.29</v>
      </c>
      <c r="K226">
        <v>5.3710000000000004</v>
      </c>
      <c r="L226">
        <v>2.1619999999999999</v>
      </c>
      <c r="M226">
        <v>1.53</v>
      </c>
      <c r="N226">
        <v>0.23400000000000001</v>
      </c>
      <c r="O226">
        <v>0.39800000000000002</v>
      </c>
      <c r="P226">
        <v>7.57</v>
      </c>
      <c r="Q226">
        <v>1.1200000000000001</v>
      </c>
      <c r="R226">
        <v>3.8149999999999999</v>
      </c>
      <c r="S226">
        <v>0</v>
      </c>
    </row>
    <row r="227" spans="2:19">
      <c r="B227">
        <v>1996</v>
      </c>
      <c r="C227">
        <v>7</v>
      </c>
      <c r="D227">
        <v>6.9210000000000003</v>
      </c>
      <c r="E227">
        <v>6.5830000000000002</v>
      </c>
      <c r="F227">
        <v>6.3470000000000004</v>
      </c>
      <c r="G227">
        <v>5.569</v>
      </c>
      <c r="H227">
        <v>5.5620000000000003</v>
      </c>
      <c r="I227">
        <v>4.7770000000000001</v>
      </c>
      <c r="J227">
        <v>4.3920000000000003</v>
      </c>
      <c r="K227">
        <v>5.4880000000000004</v>
      </c>
      <c r="L227">
        <v>2.1909999999999998</v>
      </c>
      <c r="M227">
        <v>1.57</v>
      </c>
      <c r="N227">
        <v>0.23599999999999999</v>
      </c>
      <c r="O227">
        <v>0.38500000000000001</v>
      </c>
      <c r="P227">
        <v>7.6</v>
      </c>
      <c r="Q227">
        <v>1.1499999999999999</v>
      </c>
      <c r="R227">
        <v>3.8410000000000002</v>
      </c>
      <c r="S227">
        <v>0</v>
      </c>
    </row>
    <row r="228" spans="2:19">
      <c r="B228">
        <v>1996</v>
      </c>
      <c r="C228">
        <v>8</v>
      </c>
      <c r="D228">
        <v>6.81</v>
      </c>
      <c r="E228">
        <v>6.5270000000000001</v>
      </c>
      <c r="F228">
        <v>6.3419999999999996</v>
      </c>
      <c r="G228">
        <v>5.56</v>
      </c>
      <c r="H228">
        <v>5.5519999999999996</v>
      </c>
      <c r="I228">
        <v>4.7619999999999996</v>
      </c>
      <c r="J228">
        <v>4.4820000000000002</v>
      </c>
      <c r="K228">
        <v>5.5039999999999996</v>
      </c>
      <c r="L228">
        <v>2.0449999999999999</v>
      </c>
      <c r="M228">
        <v>1.58</v>
      </c>
      <c r="N228">
        <v>0.185</v>
      </c>
      <c r="O228">
        <v>0.28000000000000003</v>
      </c>
      <c r="P228">
        <v>7.6</v>
      </c>
      <c r="Q228">
        <v>1.18</v>
      </c>
      <c r="R228">
        <v>3.984</v>
      </c>
      <c r="S228">
        <v>0</v>
      </c>
    </row>
    <row r="229" spans="2:19">
      <c r="B229">
        <v>1996</v>
      </c>
      <c r="C229">
        <v>9</v>
      </c>
      <c r="D229">
        <v>6.7350000000000003</v>
      </c>
      <c r="E229">
        <v>6.4980000000000002</v>
      </c>
      <c r="F229">
        <v>6.3559999999999999</v>
      </c>
      <c r="G229">
        <v>5.5910000000000002</v>
      </c>
      <c r="H229">
        <v>5.585</v>
      </c>
      <c r="I229">
        <v>4.8140000000000001</v>
      </c>
      <c r="J229">
        <v>4.5739999999999998</v>
      </c>
      <c r="K229">
        <v>5.5359999999999996</v>
      </c>
      <c r="L229">
        <v>1.9239999999999999</v>
      </c>
      <c r="M229">
        <v>1.542</v>
      </c>
      <c r="N229">
        <v>0.14199999999999999</v>
      </c>
      <c r="O229">
        <v>0.24</v>
      </c>
      <c r="P229">
        <v>7.62</v>
      </c>
      <c r="Q229">
        <v>1.22</v>
      </c>
      <c r="R229">
        <v>4.306</v>
      </c>
      <c r="S229">
        <v>0</v>
      </c>
    </row>
    <row r="230" spans="2:19">
      <c r="B230">
        <v>1996</v>
      </c>
      <c r="C230">
        <v>10</v>
      </c>
      <c r="D230">
        <v>6.8019999999999996</v>
      </c>
      <c r="E230">
        <v>6.4450000000000003</v>
      </c>
      <c r="F230">
        <v>6.3179999999999996</v>
      </c>
      <c r="G230">
        <v>5.5679999999999996</v>
      </c>
      <c r="H230">
        <v>5.5629999999999997</v>
      </c>
      <c r="I230">
        <v>4.8090000000000002</v>
      </c>
      <c r="J230">
        <v>4.4969999999999999</v>
      </c>
      <c r="K230">
        <v>5.4710000000000001</v>
      </c>
      <c r="L230">
        <v>1.948</v>
      </c>
      <c r="M230">
        <v>1.5089999999999999</v>
      </c>
      <c r="N230">
        <v>0.127</v>
      </c>
      <c r="O230">
        <v>0.312</v>
      </c>
      <c r="P230">
        <v>7.56</v>
      </c>
      <c r="Q230">
        <v>1.21</v>
      </c>
      <c r="R230">
        <v>4.0730000000000004</v>
      </c>
      <c r="S230">
        <v>0</v>
      </c>
    </row>
    <row r="231" spans="2:19">
      <c r="B231">
        <v>1996</v>
      </c>
      <c r="C231">
        <v>11</v>
      </c>
      <c r="D231">
        <v>6.9370000000000003</v>
      </c>
      <c r="E231">
        <v>6.49</v>
      </c>
      <c r="F231">
        <v>6.3120000000000003</v>
      </c>
      <c r="G231">
        <v>5.5570000000000004</v>
      </c>
      <c r="H231">
        <v>5.5579999999999998</v>
      </c>
      <c r="I231">
        <v>4.8049999999999997</v>
      </c>
      <c r="J231">
        <v>4.42</v>
      </c>
      <c r="K231">
        <v>5.4550000000000001</v>
      </c>
      <c r="L231">
        <v>2.0699999999999998</v>
      </c>
      <c r="M231">
        <v>1.5069999999999999</v>
      </c>
      <c r="N231">
        <v>0.17799999999999999</v>
      </c>
      <c r="O231">
        <v>0.38500000000000001</v>
      </c>
      <c r="P231">
        <v>7.63</v>
      </c>
      <c r="Q231">
        <v>1.21</v>
      </c>
      <c r="R231">
        <v>3.9660000000000002</v>
      </c>
      <c r="S231">
        <v>0</v>
      </c>
    </row>
    <row r="232" spans="2:19">
      <c r="B232">
        <v>1996</v>
      </c>
      <c r="C232">
        <v>12</v>
      </c>
      <c r="D232">
        <v>7.218</v>
      </c>
      <c r="E232">
        <v>6.6909999999999998</v>
      </c>
      <c r="F232">
        <v>6.4630000000000001</v>
      </c>
      <c r="G232">
        <v>5.7140000000000004</v>
      </c>
      <c r="H232">
        <v>5.7210000000000001</v>
      </c>
      <c r="I232">
        <v>4.9790000000000001</v>
      </c>
      <c r="J232">
        <v>4.5579999999999998</v>
      </c>
      <c r="K232">
        <v>5.6239999999999997</v>
      </c>
      <c r="L232">
        <v>2.133</v>
      </c>
      <c r="M232">
        <v>1.484</v>
      </c>
      <c r="N232">
        <v>0.22800000000000001</v>
      </c>
      <c r="O232">
        <v>0.42099999999999999</v>
      </c>
      <c r="P232">
        <v>7.59</v>
      </c>
      <c r="Q232">
        <v>1.26</v>
      </c>
      <c r="R232">
        <v>3.97</v>
      </c>
      <c r="S232">
        <v>0</v>
      </c>
    </row>
    <row r="233" spans="2:19">
      <c r="B233">
        <v>1997</v>
      </c>
      <c r="C233">
        <v>1</v>
      </c>
      <c r="D233">
        <v>6.9050000000000002</v>
      </c>
      <c r="E233">
        <v>6.7050000000000001</v>
      </c>
      <c r="F233">
        <v>6.4569999999999999</v>
      </c>
      <c r="G233">
        <v>5.7009999999999996</v>
      </c>
      <c r="H233">
        <v>5.7039999999999997</v>
      </c>
      <c r="I233">
        <v>4.952</v>
      </c>
      <c r="J233">
        <v>4.5910000000000002</v>
      </c>
      <c r="K233">
        <v>5.6479999999999997</v>
      </c>
      <c r="L233">
        <v>2.1139999999999999</v>
      </c>
      <c r="M233">
        <v>1.5049999999999999</v>
      </c>
      <c r="N233">
        <v>0.248</v>
      </c>
      <c r="O233">
        <v>0.36099999999999999</v>
      </c>
      <c r="P233">
        <v>7.6</v>
      </c>
      <c r="Q233">
        <v>1.21</v>
      </c>
      <c r="R233">
        <v>3.7519999999999998</v>
      </c>
      <c r="S233">
        <v>0</v>
      </c>
    </row>
    <row r="234" spans="2:19">
      <c r="B234">
        <v>1997</v>
      </c>
      <c r="C234">
        <v>2</v>
      </c>
      <c r="D234">
        <v>6.93</v>
      </c>
      <c r="E234">
        <v>6.52</v>
      </c>
      <c r="F234">
        <v>6.2910000000000004</v>
      </c>
      <c r="G234">
        <v>5.5330000000000004</v>
      </c>
      <c r="H234">
        <v>5.5170000000000003</v>
      </c>
      <c r="I234">
        <v>4.7430000000000003</v>
      </c>
      <c r="J234">
        <v>4.4450000000000003</v>
      </c>
      <c r="K234">
        <v>5.4820000000000002</v>
      </c>
      <c r="L234">
        <v>2.0750000000000002</v>
      </c>
      <c r="M234">
        <v>1.548</v>
      </c>
      <c r="N234">
        <v>0.22900000000000001</v>
      </c>
      <c r="O234">
        <v>0.29799999999999999</v>
      </c>
      <c r="P234">
        <v>7.65</v>
      </c>
      <c r="Q234">
        <v>1.26</v>
      </c>
      <c r="R234">
        <v>3.9129999999999998</v>
      </c>
      <c r="S234">
        <v>0</v>
      </c>
    </row>
    <row r="235" spans="2:19">
      <c r="B235">
        <v>1997</v>
      </c>
      <c r="C235">
        <v>3</v>
      </c>
      <c r="D235">
        <v>6.665</v>
      </c>
      <c r="E235">
        <v>6.4050000000000002</v>
      </c>
      <c r="F235">
        <v>6.2590000000000003</v>
      </c>
      <c r="G235">
        <v>5.5110000000000001</v>
      </c>
      <c r="H235">
        <v>5.5060000000000002</v>
      </c>
      <c r="I235">
        <v>4.7519999999999998</v>
      </c>
      <c r="J235">
        <v>4.4930000000000003</v>
      </c>
      <c r="K235">
        <v>5.4489999999999998</v>
      </c>
      <c r="L235">
        <v>1.9119999999999999</v>
      </c>
      <c r="M235">
        <v>1.5069999999999999</v>
      </c>
      <c r="N235">
        <v>0.14599999999999999</v>
      </c>
      <c r="O235">
        <v>0.25900000000000001</v>
      </c>
      <c r="P235">
        <v>7.61</v>
      </c>
      <c r="Q235">
        <v>1.24</v>
      </c>
      <c r="R235">
        <v>4.0419999999999998</v>
      </c>
      <c r="S235">
        <v>0</v>
      </c>
    </row>
    <row r="236" spans="2:19">
      <c r="B236">
        <v>1997</v>
      </c>
      <c r="C236">
        <v>4</v>
      </c>
      <c r="D236">
        <v>6.6470000000000002</v>
      </c>
      <c r="E236">
        <v>6.3440000000000003</v>
      </c>
      <c r="F236">
        <v>6.2030000000000003</v>
      </c>
      <c r="G236">
        <v>5.45</v>
      </c>
      <c r="H236">
        <v>5.444</v>
      </c>
      <c r="I236">
        <v>4.6849999999999996</v>
      </c>
      <c r="J236">
        <v>4.3710000000000004</v>
      </c>
      <c r="K236">
        <v>5.3579999999999997</v>
      </c>
      <c r="L236">
        <v>1.9730000000000001</v>
      </c>
      <c r="M236">
        <v>1.518</v>
      </c>
      <c r="N236">
        <v>0.14099999999999999</v>
      </c>
      <c r="O236">
        <v>0.314</v>
      </c>
      <c r="P236">
        <v>7.63</v>
      </c>
      <c r="Q236">
        <v>1.19</v>
      </c>
      <c r="R236">
        <v>4.0110000000000001</v>
      </c>
      <c r="S236">
        <v>0</v>
      </c>
    </row>
    <row r="237" spans="2:19">
      <c r="B237">
        <v>1997</v>
      </c>
      <c r="C237">
        <v>5</v>
      </c>
      <c r="D237">
        <v>6.7859999999999996</v>
      </c>
      <c r="E237">
        <v>6.5229999999999997</v>
      </c>
      <c r="F237">
        <v>6.3440000000000003</v>
      </c>
      <c r="G237">
        <v>5.5780000000000003</v>
      </c>
      <c r="H237">
        <v>5.5759999999999996</v>
      </c>
      <c r="I237">
        <v>4.8090000000000002</v>
      </c>
      <c r="J237">
        <v>4.4560000000000004</v>
      </c>
      <c r="K237">
        <v>5.49</v>
      </c>
      <c r="L237">
        <v>2.0670000000000002</v>
      </c>
      <c r="M237">
        <v>1.5349999999999999</v>
      </c>
      <c r="N237">
        <v>0.17899999999999999</v>
      </c>
      <c r="O237">
        <v>0.35299999999999998</v>
      </c>
      <c r="P237">
        <v>7.61</v>
      </c>
      <c r="Q237">
        <v>1.21</v>
      </c>
      <c r="R237">
        <v>4.0170000000000003</v>
      </c>
      <c r="S237">
        <v>0</v>
      </c>
    </row>
    <row r="238" spans="2:19">
      <c r="B238">
        <v>1997</v>
      </c>
      <c r="C238">
        <v>6</v>
      </c>
      <c r="D238">
        <v>6.9809999999999999</v>
      </c>
      <c r="E238">
        <v>6.5679999999999996</v>
      </c>
      <c r="F238">
        <v>6.335</v>
      </c>
      <c r="G238">
        <v>5.5730000000000004</v>
      </c>
      <c r="H238">
        <v>5.569</v>
      </c>
      <c r="I238">
        <v>4.8029999999999999</v>
      </c>
      <c r="J238">
        <v>4.42</v>
      </c>
      <c r="K238">
        <v>5.4939999999999998</v>
      </c>
      <c r="L238">
        <v>2.1480000000000001</v>
      </c>
      <c r="M238">
        <v>1.532</v>
      </c>
      <c r="N238">
        <v>0.23300000000000001</v>
      </c>
      <c r="O238">
        <v>0.38300000000000001</v>
      </c>
      <c r="P238">
        <v>7.62</v>
      </c>
      <c r="Q238">
        <v>1.2</v>
      </c>
      <c r="R238">
        <v>3.9239999999999999</v>
      </c>
      <c r="S238">
        <v>0</v>
      </c>
    </row>
    <row r="239" spans="2:19">
      <c r="B239">
        <v>1997</v>
      </c>
      <c r="C239">
        <v>7</v>
      </c>
      <c r="D239">
        <v>6.8840000000000003</v>
      </c>
      <c r="E239">
        <v>6.5990000000000002</v>
      </c>
      <c r="F239">
        <v>6.3520000000000003</v>
      </c>
      <c r="G239">
        <v>5.593</v>
      </c>
      <c r="H239">
        <v>5.5880000000000001</v>
      </c>
      <c r="I239">
        <v>4.8239999999999998</v>
      </c>
      <c r="J239">
        <v>4.4489999999999998</v>
      </c>
      <c r="K239">
        <v>5.524</v>
      </c>
      <c r="L239">
        <v>2.15</v>
      </c>
      <c r="M239">
        <v>1.528</v>
      </c>
      <c r="N239">
        <v>0.247</v>
      </c>
      <c r="O239">
        <v>0.375</v>
      </c>
      <c r="P239">
        <v>7.66</v>
      </c>
      <c r="Q239">
        <v>1.21</v>
      </c>
      <c r="R239">
        <v>3.9710000000000001</v>
      </c>
      <c r="S239">
        <v>0</v>
      </c>
    </row>
    <row r="240" spans="2:19">
      <c r="B240">
        <v>1997</v>
      </c>
      <c r="C240">
        <v>8</v>
      </c>
      <c r="D240">
        <v>6.952</v>
      </c>
      <c r="E240">
        <v>6.6369999999999996</v>
      </c>
      <c r="F240">
        <v>6.431</v>
      </c>
      <c r="G240">
        <v>5.6719999999999997</v>
      </c>
      <c r="H240">
        <v>5.6639999999999997</v>
      </c>
      <c r="I240">
        <v>4.8979999999999997</v>
      </c>
      <c r="J240">
        <v>4.5819999999999999</v>
      </c>
      <c r="K240">
        <v>5.61</v>
      </c>
      <c r="L240">
        <v>2.0550000000000002</v>
      </c>
      <c r="M240">
        <v>1.5329999999999999</v>
      </c>
      <c r="N240">
        <v>0.20599999999999999</v>
      </c>
      <c r="O240">
        <v>0.316</v>
      </c>
      <c r="P240">
        <v>7.66</v>
      </c>
      <c r="Q240">
        <v>1.21</v>
      </c>
      <c r="R240">
        <v>4.1479999999999997</v>
      </c>
      <c r="S240">
        <v>0</v>
      </c>
    </row>
    <row r="241" spans="2:19">
      <c r="B241">
        <v>1997</v>
      </c>
      <c r="C241">
        <v>9</v>
      </c>
      <c r="D241">
        <v>6.8849999999999998</v>
      </c>
      <c r="E241">
        <v>6.58</v>
      </c>
      <c r="F241">
        <v>6.4420000000000002</v>
      </c>
      <c r="G241">
        <v>5.6840000000000002</v>
      </c>
      <c r="H241">
        <v>5.68</v>
      </c>
      <c r="I241">
        <v>4.9180000000000001</v>
      </c>
      <c r="J241">
        <v>4.6859999999999999</v>
      </c>
      <c r="K241">
        <v>5.633</v>
      </c>
      <c r="L241">
        <v>1.8939999999999999</v>
      </c>
      <c r="M241">
        <v>1.524</v>
      </c>
      <c r="N241">
        <v>0.13800000000000001</v>
      </c>
      <c r="O241">
        <v>0.23200000000000001</v>
      </c>
      <c r="P241">
        <v>7.61</v>
      </c>
      <c r="Q241">
        <v>1.25</v>
      </c>
      <c r="R241">
        <v>4.3</v>
      </c>
      <c r="S241">
        <v>0</v>
      </c>
    </row>
    <row r="242" spans="2:19">
      <c r="B242">
        <v>1997</v>
      </c>
      <c r="C242">
        <v>10</v>
      </c>
      <c r="D242">
        <v>6.9749999999999996</v>
      </c>
      <c r="E242">
        <v>6.5679999999999996</v>
      </c>
      <c r="F242">
        <v>6.4450000000000003</v>
      </c>
      <c r="G242">
        <v>5.6929999999999996</v>
      </c>
      <c r="H242">
        <v>5.694</v>
      </c>
      <c r="I242">
        <v>4.9429999999999996</v>
      </c>
      <c r="J242">
        <v>4.6859999999999999</v>
      </c>
      <c r="K242">
        <v>5.6269999999999998</v>
      </c>
      <c r="L242">
        <v>1.8819999999999999</v>
      </c>
      <c r="M242">
        <v>1.502</v>
      </c>
      <c r="N242">
        <v>0.123</v>
      </c>
      <c r="O242">
        <v>0.25700000000000001</v>
      </c>
      <c r="P242">
        <v>7.61</v>
      </c>
      <c r="Q242">
        <v>1.28</v>
      </c>
      <c r="R242">
        <v>4.2060000000000004</v>
      </c>
      <c r="S242">
        <v>0</v>
      </c>
    </row>
    <row r="243" spans="2:19">
      <c r="B243">
        <v>1997</v>
      </c>
      <c r="C243">
        <v>11</v>
      </c>
      <c r="D243">
        <v>7.1970000000000001</v>
      </c>
      <c r="E243">
        <v>6.7720000000000002</v>
      </c>
      <c r="F243">
        <v>6.585</v>
      </c>
      <c r="G243">
        <v>5.8460000000000001</v>
      </c>
      <c r="H243">
        <v>5.8520000000000003</v>
      </c>
      <c r="I243">
        <v>5.12</v>
      </c>
      <c r="J243">
        <v>4.7439999999999998</v>
      </c>
      <c r="K243">
        <v>5.758</v>
      </c>
      <c r="L243">
        <v>2.028</v>
      </c>
      <c r="M243">
        <v>1.4650000000000001</v>
      </c>
      <c r="N243">
        <v>0.187</v>
      </c>
      <c r="O243">
        <v>0.376</v>
      </c>
      <c r="P243">
        <v>7.59</v>
      </c>
      <c r="Q243">
        <v>1.28</v>
      </c>
      <c r="R243">
        <v>4.3120000000000003</v>
      </c>
      <c r="S243">
        <v>0</v>
      </c>
    </row>
    <row r="244" spans="2:19">
      <c r="B244">
        <v>1997</v>
      </c>
      <c r="C244">
        <v>12</v>
      </c>
      <c r="D244">
        <v>7.2009999999999996</v>
      </c>
      <c r="E244">
        <v>6.8010000000000002</v>
      </c>
      <c r="F244">
        <v>6.5380000000000003</v>
      </c>
      <c r="G244">
        <v>5.7850000000000001</v>
      </c>
      <c r="H244">
        <v>5.79</v>
      </c>
      <c r="I244">
        <v>5.0419999999999998</v>
      </c>
      <c r="J244">
        <v>4.6079999999999997</v>
      </c>
      <c r="K244">
        <v>5.7039999999999997</v>
      </c>
      <c r="L244">
        <v>2.1930000000000001</v>
      </c>
      <c r="M244">
        <v>1.496</v>
      </c>
      <c r="N244">
        <v>0.26300000000000001</v>
      </c>
      <c r="O244">
        <v>0.434</v>
      </c>
      <c r="P244">
        <v>7.59</v>
      </c>
      <c r="Q244">
        <v>1.24</v>
      </c>
      <c r="R244">
        <v>4.2370000000000001</v>
      </c>
      <c r="S244">
        <v>0</v>
      </c>
    </row>
    <row r="245" spans="2:19">
      <c r="B245">
        <v>1998</v>
      </c>
      <c r="C245">
        <v>1</v>
      </c>
      <c r="D245">
        <v>7.173</v>
      </c>
      <c r="E245">
        <v>6.89</v>
      </c>
      <c r="F245">
        <v>6.6390000000000002</v>
      </c>
      <c r="G245">
        <v>5.8860000000000001</v>
      </c>
      <c r="H245">
        <v>5.8920000000000003</v>
      </c>
      <c r="I245">
        <v>5.1440000000000001</v>
      </c>
      <c r="J245">
        <v>4.7510000000000003</v>
      </c>
      <c r="K245">
        <v>5.82</v>
      </c>
      <c r="L245">
        <v>2.1389999999999998</v>
      </c>
      <c r="M245">
        <v>1.4950000000000001</v>
      </c>
      <c r="N245">
        <v>0.251</v>
      </c>
      <c r="O245">
        <v>0.39300000000000002</v>
      </c>
      <c r="P245">
        <v>7.55</v>
      </c>
      <c r="Q245">
        <v>1.22</v>
      </c>
      <c r="R245">
        <v>4.343</v>
      </c>
      <c r="S245">
        <v>0</v>
      </c>
    </row>
    <row r="246" spans="2:19">
      <c r="B246">
        <v>1998</v>
      </c>
      <c r="C246">
        <v>2</v>
      </c>
      <c r="D246">
        <v>7.3019999999999996</v>
      </c>
      <c r="E246">
        <v>6.8440000000000003</v>
      </c>
      <c r="F246">
        <v>6.6219999999999999</v>
      </c>
      <c r="G246">
        <v>5.9029999999999996</v>
      </c>
      <c r="H246">
        <v>5.9020000000000001</v>
      </c>
      <c r="I246">
        <v>5.1829999999999998</v>
      </c>
      <c r="J246">
        <v>4.8840000000000003</v>
      </c>
      <c r="K246">
        <v>5.8639999999999999</v>
      </c>
      <c r="L246">
        <v>1.96</v>
      </c>
      <c r="M246">
        <v>1.4390000000000001</v>
      </c>
      <c r="N246">
        <v>0.222</v>
      </c>
      <c r="O246">
        <v>0.29899999999999999</v>
      </c>
      <c r="P246">
        <v>7.64</v>
      </c>
      <c r="Q246">
        <v>1.32</v>
      </c>
      <c r="R246">
        <v>4.1390000000000002</v>
      </c>
      <c r="S246">
        <v>0</v>
      </c>
    </row>
    <row r="247" spans="2:19">
      <c r="B247">
        <v>1998</v>
      </c>
      <c r="C247">
        <v>3</v>
      </c>
      <c r="D247">
        <v>6.8470000000000004</v>
      </c>
      <c r="E247">
        <v>6.585</v>
      </c>
      <c r="F247">
        <v>6.4290000000000003</v>
      </c>
      <c r="G247">
        <v>5.649</v>
      </c>
      <c r="H247">
        <v>5.6449999999999996</v>
      </c>
      <c r="I247">
        <v>4.8600000000000003</v>
      </c>
      <c r="J247">
        <v>4.625</v>
      </c>
      <c r="K247">
        <v>5.6050000000000004</v>
      </c>
      <c r="L247">
        <v>1.96</v>
      </c>
      <c r="M247">
        <v>1.569</v>
      </c>
      <c r="N247">
        <v>0.156</v>
      </c>
      <c r="O247">
        <v>0.23499999999999999</v>
      </c>
      <c r="P247">
        <v>7.6</v>
      </c>
      <c r="Q247">
        <v>1.17</v>
      </c>
      <c r="R247">
        <v>4.1059999999999999</v>
      </c>
      <c r="S247">
        <v>0</v>
      </c>
    </row>
    <row r="248" spans="2:19">
      <c r="B248">
        <v>1998</v>
      </c>
      <c r="C248">
        <v>4</v>
      </c>
      <c r="D248">
        <v>6.8120000000000003</v>
      </c>
      <c r="E248">
        <v>6.4690000000000003</v>
      </c>
      <c r="F248">
        <v>6.3280000000000003</v>
      </c>
      <c r="G248">
        <v>5.5629999999999997</v>
      </c>
      <c r="H248">
        <v>5.56</v>
      </c>
      <c r="I248">
        <v>4.7910000000000004</v>
      </c>
      <c r="J248">
        <v>4.4939999999999998</v>
      </c>
      <c r="K248">
        <v>5.4820000000000002</v>
      </c>
      <c r="L248">
        <v>1.9750000000000001</v>
      </c>
      <c r="M248">
        <v>1.5369999999999999</v>
      </c>
      <c r="N248">
        <v>0.14099999999999999</v>
      </c>
      <c r="O248">
        <v>0.29699999999999999</v>
      </c>
      <c r="P248">
        <v>7.6</v>
      </c>
      <c r="Q248">
        <v>1.22</v>
      </c>
      <c r="R248">
        <v>3.923</v>
      </c>
      <c r="S248">
        <v>0</v>
      </c>
    </row>
    <row r="249" spans="2:19">
      <c r="B249">
        <v>1998</v>
      </c>
      <c r="C249">
        <v>5</v>
      </c>
      <c r="D249">
        <v>6.944</v>
      </c>
      <c r="E249">
        <v>6.532</v>
      </c>
      <c r="F249">
        <v>6.3579999999999997</v>
      </c>
      <c r="G249">
        <v>5.5949999999999998</v>
      </c>
      <c r="H249">
        <v>5.5979999999999999</v>
      </c>
      <c r="I249">
        <v>4.8390000000000004</v>
      </c>
      <c r="J249">
        <v>4.4660000000000002</v>
      </c>
      <c r="K249">
        <v>5.4989999999999997</v>
      </c>
      <c r="L249">
        <v>2.0659999999999998</v>
      </c>
      <c r="M249">
        <v>1.5189999999999999</v>
      </c>
      <c r="N249">
        <v>0.17399999999999999</v>
      </c>
      <c r="O249">
        <v>0.373</v>
      </c>
      <c r="P249">
        <v>7.59</v>
      </c>
      <c r="Q249">
        <v>1.17</v>
      </c>
      <c r="R249">
        <v>3.9460000000000002</v>
      </c>
      <c r="S249">
        <v>0</v>
      </c>
    </row>
    <row r="250" spans="2:19">
      <c r="B250">
        <v>1998</v>
      </c>
      <c r="C250">
        <v>6</v>
      </c>
      <c r="D250">
        <v>6.9</v>
      </c>
      <c r="E250">
        <v>6.5460000000000003</v>
      </c>
      <c r="F250">
        <v>6.3289999999999997</v>
      </c>
      <c r="G250">
        <v>5.577</v>
      </c>
      <c r="H250">
        <v>5.577</v>
      </c>
      <c r="I250">
        <v>4.8250000000000002</v>
      </c>
      <c r="J250">
        <v>4.4370000000000003</v>
      </c>
      <c r="K250">
        <v>5.492</v>
      </c>
      <c r="L250">
        <v>2.109</v>
      </c>
      <c r="M250">
        <v>1.504</v>
      </c>
      <c r="N250">
        <v>0.217</v>
      </c>
      <c r="O250">
        <v>0.38800000000000001</v>
      </c>
      <c r="P250">
        <v>7.62</v>
      </c>
      <c r="Q250">
        <v>1.2</v>
      </c>
      <c r="R250">
        <v>3.9550000000000001</v>
      </c>
      <c r="S250">
        <v>0</v>
      </c>
    </row>
    <row r="251" spans="2:19">
      <c r="B251">
        <v>1998</v>
      </c>
      <c r="C251">
        <v>7</v>
      </c>
      <c r="D251">
        <v>6.8220000000000001</v>
      </c>
      <c r="E251">
        <v>6.5220000000000002</v>
      </c>
      <c r="F251">
        <v>6.2939999999999996</v>
      </c>
      <c r="G251">
        <v>5.5650000000000004</v>
      </c>
      <c r="H251">
        <v>5.5609999999999999</v>
      </c>
      <c r="I251">
        <v>4.8280000000000003</v>
      </c>
      <c r="J251">
        <v>4.4880000000000004</v>
      </c>
      <c r="K251">
        <v>5.5049999999999999</v>
      </c>
      <c r="L251">
        <v>2.0339999999999998</v>
      </c>
      <c r="M251">
        <v>1.466</v>
      </c>
      <c r="N251">
        <v>0.22800000000000001</v>
      </c>
      <c r="O251">
        <v>0.34</v>
      </c>
      <c r="P251">
        <v>7.62</v>
      </c>
      <c r="Q251">
        <v>1.18</v>
      </c>
      <c r="R251">
        <v>4.0679999999999996</v>
      </c>
      <c r="S251">
        <v>0</v>
      </c>
    </row>
    <row r="252" spans="2:19">
      <c r="B252">
        <v>1998</v>
      </c>
      <c r="C252">
        <v>8</v>
      </c>
      <c r="D252">
        <v>6.7679999999999998</v>
      </c>
      <c r="E252">
        <v>6.5149999999999997</v>
      </c>
      <c r="F252">
        <v>6.3109999999999999</v>
      </c>
      <c r="G252">
        <v>5.5819999999999999</v>
      </c>
      <c r="H252">
        <v>5.5759999999999996</v>
      </c>
      <c r="I252">
        <v>4.8419999999999996</v>
      </c>
      <c r="J252">
        <v>4.5469999999999997</v>
      </c>
      <c r="K252">
        <v>5.5309999999999997</v>
      </c>
      <c r="L252">
        <v>1.968</v>
      </c>
      <c r="M252">
        <v>1.4690000000000001</v>
      </c>
      <c r="N252">
        <v>0.20399999999999999</v>
      </c>
      <c r="O252">
        <v>0.29499999999999998</v>
      </c>
      <c r="P252">
        <v>7.64</v>
      </c>
      <c r="Q252">
        <v>1.18</v>
      </c>
      <c r="R252">
        <v>4.1340000000000003</v>
      </c>
      <c r="S252">
        <v>0</v>
      </c>
    </row>
    <row r="253" spans="2:19">
      <c r="B253">
        <v>1998</v>
      </c>
      <c r="C253">
        <v>9</v>
      </c>
      <c r="D253">
        <v>6.7690000000000001</v>
      </c>
      <c r="E253">
        <v>6.5119999999999996</v>
      </c>
      <c r="F253">
        <v>6.37</v>
      </c>
      <c r="G253">
        <v>5.6269999999999998</v>
      </c>
      <c r="H253">
        <v>5.6239999999999997</v>
      </c>
      <c r="I253">
        <v>4.8769999999999998</v>
      </c>
      <c r="J253">
        <v>4.6059999999999999</v>
      </c>
      <c r="K253">
        <v>5.5590000000000002</v>
      </c>
      <c r="L253">
        <v>1.9059999999999999</v>
      </c>
      <c r="M253">
        <v>1.4930000000000001</v>
      </c>
      <c r="N253">
        <v>0.14199999999999999</v>
      </c>
      <c r="O253">
        <v>0.27100000000000002</v>
      </c>
      <c r="P253">
        <v>7.66</v>
      </c>
      <c r="Q253">
        <v>1.26</v>
      </c>
      <c r="R253">
        <v>4.3380000000000001</v>
      </c>
      <c r="S253">
        <v>0</v>
      </c>
    </row>
    <row r="254" spans="2:19">
      <c r="B254">
        <v>1998</v>
      </c>
      <c r="C254">
        <v>10</v>
      </c>
      <c r="D254">
        <v>6.86</v>
      </c>
      <c r="E254">
        <v>6.4180000000000001</v>
      </c>
      <c r="F254">
        <v>6.31</v>
      </c>
      <c r="G254">
        <v>5.556</v>
      </c>
      <c r="H254">
        <v>5.5510000000000002</v>
      </c>
      <c r="I254">
        <v>4.7919999999999998</v>
      </c>
      <c r="J254">
        <v>4.5039999999999996</v>
      </c>
      <c r="K254">
        <v>5.4610000000000003</v>
      </c>
      <c r="L254">
        <v>1.9139999999999999</v>
      </c>
      <c r="M254">
        <v>1.518</v>
      </c>
      <c r="N254">
        <v>0.108</v>
      </c>
      <c r="O254">
        <v>0.28799999999999998</v>
      </c>
      <c r="P254">
        <v>7.68</v>
      </c>
      <c r="Q254">
        <v>1.28</v>
      </c>
      <c r="R254">
        <v>4.1559999999999997</v>
      </c>
      <c r="S254">
        <v>0</v>
      </c>
    </row>
    <row r="255" spans="2:19">
      <c r="B255">
        <v>1998</v>
      </c>
      <c r="C255">
        <v>11</v>
      </c>
      <c r="D255">
        <v>7.0730000000000004</v>
      </c>
      <c r="E255">
        <v>6.5880000000000001</v>
      </c>
      <c r="F255">
        <v>6.41</v>
      </c>
      <c r="G255">
        <v>5.6449999999999996</v>
      </c>
      <c r="H255">
        <v>5.6429999999999998</v>
      </c>
      <c r="I255">
        <v>4.8769999999999998</v>
      </c>
      <c r="J255">
        <v>4.5149999999999997</v>
      </c>
      <c r="K255">
        <v>5.5519999999999996</v>
      </c>
      <c r="L255">
        <v>2.073</v>
      </c>
      <c r="M255">
        <v>1.5329999999999999</v>
      </c>
      <c r="N255">
        <v>0.17799999999999999</v>
      </c>
      <c r="O255">
        <v>0.36199999999999999</v>
      </c>
      <c r="P255">
        <v>7.72</v>
      </c>
      <c r="Q255">
        <v>1.32</v>
      </c>
      <c r="R255">
        <v>3.8650000000000002</v>
      </c>
      <c r="S255">
        <v>0</v>
      </c>
    </row>
    <row r="256" spans="2:19">
      <c r="B256">
        <v>1998</v>
      </c>
      <c r="C256">
        <v>12</v>
      </c>
      <c r="D256">
        <v>7.1280000000000001</v>
      </c>
      <c r="E256">
        <v>6.52</v>
      </c>
      <c r="F256">
        <v>6.27</v>
      </c>
      <c r="G256">
        <v>5.5019999999999998</v>
      </c>
      <c r="H256">
        <v>5.4960000000000004</v>
      </c>
      <c r="I256">
        <v>4.7229999999999999</v>
      </c>
      <c r="J256">
        <v>4.2910000000000004</v>
      </c>
      <c r="K256">
        <v>5.4059999999999997</v>
      </c>
      <c r="L256">
        <v>2.2290000000000001</v>
      </c>
      <c r="M256">
        <v>1.5469999999999999</v>
      </c>
      <c r="N256">
        <v>0.25</v>
      </c>
      <c r="O256">
        <v>0.432</v>
      </c>
      <c r="P256">
        <v>7.7</v>
      </c>
      <c r="Q256">
        <v>1.28</v>
      </c>
      <c r="R256">
        <v>3.8450000000000002</v>
      </c>
      <c r="S256">
        <v>0</v>
      </c>
    </row>
    <row r="257" spans="2:19">
      <c r="B257">
        <v>1999</v>
      </c>
      <c r="C257">
        <v>1</v>
      </c>
      <c r="D257">
        <v>6.9420000000000002</v>
      </c>
      <c r="E257">
        <v>6.5940000000000003</v>
      </c>
      <c r="F257">
        <v>6.34</v>
      </c>
      <c r="G257">
        <v>5.569</v>
      </c>
      <c r="H257">
        <v>5.5629999999999997</v>
      </c>
      <c r="I257">
        <v>4.7869999999999999</v>
      </c>
      <c r="J257">
        <v>4.3490000000000002</v>
      </c>
      <c r="K257">
        <v>5.4720000000000004</v>
      </c>
      <c r="L257">
        <v>2.2450000000000001</v>
      </c>
      <c r="M257">
        <v>1.5529999999999999</v>
      </c>
      <c r="N257">
        <v>0.254</v>
      </c>
      <c r="O257">
        <v>0.438</v>
      </c>
      <c r="P257">
        <v>7.74</v>
      </c>
      <c r="Q257">
        <v>1.26</v>
      </c>
      <c r="R257">
        <v>3.702</v>
      </c>
      <c r="S257">
        <v>0</v>
      </c>
    </row>
    <row r="258" spans="2:19">
      <c r="B258">
        <v>1999</v>
      </c>
      <c r="C258">
        <v>2</v>
      </c>
      <c r="D258">
        <v>6.8369999999999997</v>
      </c>
      <c r="E258">
        <v>6.569</v>
      </c>
      <c r="F258">
        <v>6.3550000000000004</v>
      </c>
      <c r="G258">
        <v>5.6059999999999999</v>
      </c>
      <c r="H258">
        <v>5.6040000000000001</v>
      </c>
      <c r="I258">
        <v>4.8540000000000001</v>
      </c>
      <c r="J258">
        <v>4.516</v>
      </c>
      <c r="K258">
        <v>5.5419999999999998</v>
      </c>
      <c r="L258">
        <v>2.0529999999999999</v>
      </c>
      <c r="M258">
        <v>1.5009999999999999</v>
      </c>
      <c r="N258">
        <v>0.214</v>
      </c>
      <c r="O258">
        <v>0.33800000000000002</v>
      </c>
      <c r="P258">
        <v>7.74</v>
      </c>
      <c r="Q258">
        <v>1.32</v>
      </c>
      <c r="R258">
        <v>3.8849999999999998</v>
      </c>
      <c r="S258">
        <v>0</v>
      </c>
    </row>
    <row r="259" spans="2:19">
      <c r="B259">
        <v>1999</v>
      </c>
      <c r="C259">
        <v>3</v>
      </c>
      <c r="D259">
        <v>6.7729999999999997</v>
      </c>
      <c r="E259">
        <v>6.5019999999999998</v>
      </c>
      <c r="F259">
        <v>6.3639999999999999</v>
      </c>
      <c r="G259">
        <v>5.6070000000000002</v>
      </c>
      <c r="H259">
        <v>5.601</v>
      </c>
      <c r="I259">
        <v>4.8380000000000001</v>
      </c>
      <c r="J259">
        <v>4.5730000000000004</v>
      </c>
      <c r="K259">
        <v>5.5380000000000003</v>
      </c>
      <c r="L259">
        <v>1.929</v>
      </c>
      <c r="M259">
        <v>1.526</v>
      </c>
      <c r="N259">
        <v>0.13800000000000001</v>
      </c>
      <c r="O259">
        <v>0.26500000000000001</v>
      </c>
      <c r="P259">
        <v>7.69</v>
      </c>
      <c r="Q259">
        <v>1.32</v>
      </c>
      <c r="R259">
        <v>4.1920000000000002</v>
      </c>
      <c r="S259">
        <v>0</v>
      </c>
    </row>
    <row r="260" spans="2:19">
      <c r="B260">
        <v>1999</v>
      </c>
      <c r="C260">
        <v>4</v>
      </c>
      <c r="D260">
        <v>6.7519999999999998</v>
      </c>
      <c r="E260">
        <v>6.3220000000000001</v>
      </c>
      <c r="F260">
        <v>6.1920000000000002</v>
      </c>
      <c r="G260">
        <v>5.4470000000000001</v>
      </c>
      <c r="H260">
        <v>5.44</v>
      </c>
      <c r="I260">
        <v>4.6870000000000003</v>
      </c>
      <c r="J260">
        <v>4.4039999999999999</v>
      </c>
      <c r="K260">
        <v>5.3630000000000004</v>
      </c>
      <c r="L260">
        <v>1.9179999999999999</v>
      </c>
      <c r="M260">
        <v>1.5049999999999999</v>
      </c>
      <c r="N260">
        <v>0.13</v>
      </c>
      <c r="O260">
        <v>0.28299999999999997</v>
      </c>
      <c r="P260">
        <v>7.64</v>
      </c>
      <c r="Q260">
        <v>1.27</v>
      </c>
      <c r="R260">
        <v>3.9390000000000001</v>
      </c>
      <c r="S260">
        <v>0</v>
      </c>
    </row>
    <row r="261" spans="2:19">
      <c r="B261">
        <v>1999</v>
      </c>
      <c r="C261">
        <v>5</v>
      </c>
      <c r="D261">
        <v>6.7729999999999997</v>
      </c>
      <c r="E261">
        <v>6.37</v>
      </c>
      <c r="F261">
        <v>6.1740000000000004</v>
      </c>
      <c r="G261">
        <v>5.4249999999999998</v>
      </c>
      <c r="H261">
        <v>5.423</v>
      </c>
      <c r="I261">
        <v>4.6719999999999997</v>
      </c>
      <c r="J261">
        <v>4.2969999999999997</v>
      </c>
      <c r="K261">
        <v>5.3339999999999996</v>
      </c>
      <c r="L261">
        <v>2.073</v>
      </c>
      <c r="M261">
        <v>1.502</v>
      </c>
      <c r="N261">
        <v>0.19600000000000001</v>
      </c>
      <c r="O261">
        <v>0.375</v>
      </c>
      <c r="P261">
        <v>7.66</v>
      </c>
      <c r="Q261">
        <v>1.21</v>
      </c>
      <c r="R261">
        <v>3.73</v>
      </c>
      <c r="S261">
        <v>0</v>
      </c>
    </row>
    <row r="262" spans="2:19">
      <c r="B262">
        <v>1999</v>
      </c>
      <c r="C262">
        <v>6</v>
      </c>
      <c r="D262">
        <v>6.9050000000000002</v>
      </c>
      <c r="E262">
        <v>6.4560000000000004</v>
      </c>
      <c r="F262">
        <v>6.2229999999999999</v>
      </c>
      <c r="G262">
        <v>5.4740000000000002</v>
      </c>
      <c r="H262">
        <v>5.4749999999999996</v>
      </c>
      <c r="I262">
        <v>4.7270000000000003</v>
      </c>
      <c r="J262">
        <v>4.3049999999999997</v>
      </c>
      <c r="K262">
        <v>5.38</v>
      </c>
      <c r="L262">
        <v>2.1509999999999998</v>
      </c>
      <c r="M262">
        <v>1.496</v>
      </c>
      <c r="N262">
        <v>0.23300000000000001</v>
      </c>
      <c r="O262">
        <v>0.42199999999999999</v>
      </c>
      <c r="P262">
        <v>7.62</v>
      </c>
      <c r="Q262">
        <v>1.1599999999999999</v>
      </c>
      <c r="R262">
        <v>3.762</v>
      </c>
      <c r="S262">
        <v>0</v>
      </c>
    </row>
    <row r="263" spans="2:19">
      <c r="B263">
        <v>1999</v>
      </c>
      <c r="C263">
        <v>7</v>
      </c>
      <c r="D263">
        <v>6.9470000000000001</v>
      </c>
      <c r="E263">
        <v>6.5229999999999997</v>
      </c>
      <c r="F263">
        <v>6.282</v>
      </c>
      <c r="G263">
        <v>5.5270000000000001</v>
      </c>
      <c r="H263">
        <v>5.5220000000000002</v>
      </c>
      <c r="I263">
        <v>4.7619999999999996</v>
      </c>
      <c r="J263">
        <v>4.3529999999999998</v>
      </c>
      <c r="K263">
        <v>5.4379999999999997</v>
      </c>
      <c r="L263">
        <v>2.17</v>
      </c>
      <c r="M263">
        <v>1.52</v>
      </c>
      <c r="N263">
        <v>0.24099999999999999</v>
      </c>
      <c r="O263">
        <v>0.40899999999999997</v>
      </c>
      <c r="P263">
        <v>7.57</v>
      </c>
      <c r="Q263">
        <v>1.1599999999999999</v>
      </c>
      <c r="R263">
        <v>3.851</v>
      </c>
      <c r="S263">
        <v>0</v>
      </c>
    </row>
    <row r="264" spans="2:19">
      <c r="B264">
        <v>1999</v>
      </c>
      <c r="C264">
        <v>8</v>
      </c>
      <c r="D264">
        <v>6.9169999999999998</v>
      </c>
      <c r="E264">
        <v>6.5090000000000003</v>
      </c>
      <c r="F264">
        <v>6.3120000000000003</v>
      </c>
      <c r="G264">
        <v>5.5570000000000004</v>
      </c>
      <c r="H264">
        <v>5.5519999999999996</v>
      </c>
      <c r="I264">
        <v>4.7910000000000004</v>
      </c>
      <c r="J264">
        <v>4.4820000000000002</v>
      </c>
      <c r="K264">
        <v>5.4960000000000004</v>
      </c>
      <c r="L264">
        <v>2.0270000000000001</v>
      </c>
      <c r="M264">
        <v>1.5209999999999999</v>
      </c>
      <c r="N264">
        <v>0.19700000000000001</v>
      </c>
      <c r="O264">
        <v>0.309</v>
      </c>
      <c r="P264">
        <v>7.6</v>
      </c>
      <c r="Q264">
        <v>1.17</v>
      </c>
      <c r="R264">
        <v>4.0460000000000003</v>
      </c>
      <c r="S264">
        <v>0</v>
      </c>
    </row>
    <row r="265" spans="2:19">
      <c r="B265">
        <v>1999</v>
      </c>
      <c r="C265">
        <v>9</v>
      </c>
      <c r="D265">
        <v>6.73</v>
      </c>
      <c r="E265">
        <v>6.5060000000000002</v>
      </c>
      <c r="F265">
        <v>6.343</v>
      </c>
      <c r="G265">
        <v>5.585</v>
      </c>
      <c r="H265">
        <v>5.58</v>
      </c>
      <c r="I265">
        <v>4.8170000000000002</v>
      </c>
      <c r="J265">
        <v>4.5369999999999999</v>
      </c>
      <c r="K265">
        <v>5.5220000000000002</v>
      </c>
      <c r="L265">
        <v>1.9690000000000001</v>
      </c>
      <c r="M265">
        <v>1.526</v>
      </c>
      <c r="N265">
        <v>0.16300000000000001</v>
      </c>
      <c r="O265">
        <v>0.28000000000000003</v>
      </c>
      <c r="P265">
        <v>7.59</v>
      </c>
      <c r="Q265">
        <v>1.19</v>
      </c>
      <c r="R265">
        <v>4.2949999999999999</v>
      </c>
      <c r="S265">
        <v>0</v>
      </c>
    </row>
    <row r="266" spans="2:19">
      <c r="B266">
        <v>1999</v>
      </c>
      <c r="C266">
        <v>10</v>
      </c>
      <c r="D266">
        <v>6.9710000000000001</v>
      </c>
      <c r="E266">
        <v>6.4409999999999998</v>
      </c>
      <c r="F266">
        <v>6.31</v>
      </c>
      <c r="G266">
        <v>5.5449999999999999</v>
      </c>
      <c r="H266">
        <v>5.5490000000000004</v>
      </c>
      <c r="I266">
        <v>4.7880000000000003</v>
      </c>
      <c r="J266">
        <v>4.4509999999999996</v>
      </c>
      <c r="K266">
        <v>5.4459999999999997</v>
      </c>
      <c r="L266">
        <v>1.99</v>
      </c>
      <c r="M266">
        <v>1.522</v>
      </c>
      <c r="N266">
        <v>0.13100000000000001</v>
      </c>
      <c r="O266">
        <v>0.33700000000000002</v>
      </c>
      <c r="P266">
        <v>7.59</v>
      </c>
      <c r="Q266">
        <v>1.1599999999999999</v>
      </c>
      <c r="R266">
        <v>4.0369999999999999</v>
      </c>
      <c r="S266">
        <v>0</v>
      </c>
    </row>
    <row r="267" spans="2:19">
      <c r="B267">
        <v>1999</v>
      </c>
      <c r="C267">
        <v>11</v>
      </c>
      <c r="D267">
        <v>6.91</v>
      </c>
      <c r="E267">
        <v>6.5570000000000004</v>
      </c>
      <c r="F267">
        <v>6.3890000000000002</v>
      </c>
      <c r="G267">
        <v>5.6150000000000002</v>
      </c>
      <c r="H267">
        <v>5.6219999999999999</v>
      </c>
      <c r="I267">
        <v>4.8550000000000004</v>
      </c>
      <c r="J267">
        <v>4.4509999999999996</v>
      </c>
      <c r="K267">
        <v>5.5039999999999996</v>
      </c>
      <c r="L267">
        <v>2.1059999999999999</v>
      </c>
      <c r="M267">
        <v>1.534</v>
      </c>
      <c r="N267">
        <v>0.16800000000000001</v>
      </c>
      <c r="O267">
        <v>0.40400000000000003</v>
      </c>
      <c r="P267">
        <v>7.59</v>
      </c>
      <c r="Q267">
        <v>1.23</v>
      </c>
      <c r="R267">
        <v>3.6429999999999998</v>
      </c>
      <c r="S267">
        <v>0</v>
      </c>
    </row>
    <row r="268" spans="2:19">
      <c r="B268">
        <v>1999</v>
      </c>
      <c r="C268">
        <v>12</v>
      </c>
      <c r="D268">
        <v>7.0250000000000004</v>
      </c>
      <c r="E268">
        <v>6.5039999999999996</v>
      </c>
      <c r="F268">
        <v>6.266</v>
      </c>
      <c r="G268">
        <v>5.5060000000000002</v>
      </c>
      <c r="H268">
        <v>5.5019999999999998</v>
      </c>
      <c r="I268">
        <v>4.7389999999999999</v>
      </c>
      <c r="J268">
        <v>4.3239999999999998</v>
      </c>
      <c r="K268">
        <v>5.4139999999999997</v>
      </c>
      <c r="L268">
        <v>2.1800000000000002</v>
      </c>
      <c r="M268">
        <v>1.5269999999999999</v>
      </c>
      <c r="N268">
        <v>0.23799999999999999</v>
      </c>
      <c r="O268">
        <v>0.41499999999999998</v>
      </c>
      <c r="P268">
        <v>7.59</v>
      </c>
      <c r="Q268">
        <v>1.22</v>
      </c>
      <c r="R268">
        <v>3.6150000000000002</v>
      </c>
      <c r="S268">
        <v>0</v>
      </c>
    </row>
    <row r="269" spans="2:19">
      <c r="B269">
        <v>2000</v>
      </c>
      <c r="C269">
        <v>1</v>
      </c>
      <c r="D269">
        <v>7.1459999999999999</v>
      </c>
      <c r="E269">
        <v>6.62</v>
      </c>
      <c r="F269">
        <v>6.3550000000000004</v>
      </c>
      <c r="G269">
        <v>5.61</v>
      </c>
      <c r="H269">
        <v>5.6079999999999997</v>
      </c>
      <c r="I269">
        <v>4.8609999999999998</v>
      </c>
      <c r="J269">
        <v>4.4450000000000003</v>
      </c>
      <c r="K269">
        <v>5.5330000000000004</v>
      </c>
      <c r="L269">
        <v>2.1749999999999998</v>
      </c>
      <c r="M269">
        <v>1.494</v>
      </c>
      <c r="N269">
        <v>0.26500000000000001</v>
      </c>
      <c r="O269">
        <v>0.41599999999999998</v>
      </c>
      <c r="P269">
        <v>7.67</v>
      </c>
      <c r="Q269">
        <v>1.22</v>
      </c>
      <c r="R269">
        <v>3.944</v>
      </c>
      <c r="S269">
        <v>0</v>
      </c>
    </row>
    <row r="270" spans="2:19">
      <c r="B270">
        <v>2000</v>
      </c>
      <c r="C270">
        <v>2</v>
      </c>
      <c r="D270">
        <v>7.0410000000000004</v>
      </c>
      <c r="E270">
        <v>6.7160000000000002</v>
      </c>
      <c r="F270">
        <v>6.4939999999999998</v>
      </c>
      <c r="G270">
        <v>5.7409999999999997</v>
      </c>
      <c r="H270">
        <v>5.7460000000000004</v>
      </c>
      <c r="I270">
        <v>4.9980000000000002</v>
      </c>
      <c r="J270">
        <v>4.6509999999999998</v>
      </c>
      <c r="K270">
        <v>5.6840000000000002</v>
      </c>
      <c r="L270">
        <v>2.0649999999999999</v>
      </c>
      <c r="M270">
        <v>1.496</v>
      </c>
      <c r="N270">
        <v>0.222</v>
      </c>
      <c r="O270">
        <v>0.34699999999999998</v>
      </c>
      <c r="P270">
        <v>7.66</v>
      </c>
      <c r="Q270">
        <v>1.24</v>
      </c>
      <c r="R270">
        <v>4.016</v>
      </c>
      <c r="S270">
        <v>0</v>
      </c>
    </row>
    <row r="271" spans="2:19">
      <c r="B271">
        <v>2000</v>
      </c>
      <c r="C271">
        <v>3</v>
      </c>
      <c r="D271">
        <v>6.617</v>
      </c>
      <c r="E271">
        <v>6.3890000000000002</v>
      </c>
      <c r="F271">
        <v>6.2320000000000002</v>
      </c>
      <c r="G271">
        <v>5.508</v>
      </c>
      <c r="H271">
        <v>5.5</v>
      </c>
      <c r="I271">
        <v>4.7679999999999998</v>
      </c>
      <c r="J271">
        <v>4.4720000000000004</v>
      </c>
      <c r="K271">
        <v>5.43</v>
      </c>
      <c r="L271">
        <v>1.917</v>
      </c>
      <c r="M271">
        <v>1.464</v>
      </c>
      <c r="N271">
        <v>0.157</v>
      </c>
      <c r="O271">
        <v>0.29599999999999999</v>
      </c>
      <c r="P271">
        <v>7.69</v>
      </c>
      <c r="Q271">
        <v>1.28</v>
      </c>
      <c r="R271">
        <v>4.0880000000000001</v>
      </c>
      <c r="S271">
        <v>0</v>
      </c>
    </row>
    <row r="272" spans="2:19">
      <c r="B272">
        <v>2000</v>
      </c>
      <c r="C272">
        <v>4</v>
      </c>
      <c r="D272">
        <v>6.681</v>
      </c>
      <c r="E272">
        <v>6.3959999999999999</v>
      </c>
      <c r="F272">
        <v>6.2709999999999999</v>
      </c>
      <c r="G272">
        <v>5.5270000000000001</v>
      </c>
      <c r="H272">
        <v>5.5289999999999999</v>
      </c>
      <c r="I272">
        <v>4.7869999999999999</v>
      </c>
      <c r="J272">
        <v>4.4740000000000002</v>
      </c>
      <c r="K272">
        <v>5.4349999999999996</v>
      </c>
      <c r="L272">
        <v>1.9219999999999999</v>
      </c>
      <c r="M272">
        <v>1.484</v>
      </c>
      <c r="N272">
        <v>0.125</v>
      </c>
      <c r="O272">
        <v>0.313</v>
      </c>
      <c r="P272">
        <v>7.64</v>
      </c>
      <c r="Q272">
        <v>1.21</v>
      </c>
      <c r="R272">
        <v>4.2069999999999999</v>
      </c>
      <c r="S272">
        <v>0</v>
      </c>
    </row>
    <row r="273" spans="2:19">
      <c r="B273">
        <v>2000</v>
      </c>
      <c r="C273">
        <v>5</v>
      </c>
      <c r="D273">
        <v>6.8710000000000004</v>
      </c>
      <c r="E273">
        <v>6.4589999999999996</v>
      </c>
      <c r="F273">
        <v>6.2750000000000004</v>
      </c>
      <c r="G273">
        <v>5.52</v>
      </c>
      <c r="H273">
        <v>5.5220000000000002</v>
      </c>
      <c r="I273">
        <v>4.7699999999999996</v>
      </c>
      <c r="J273">
        <v>4.4119999999999999</v>
      </c>
      <c r="K273">
        <v>5.4349999999999996</v>
      </c>
      <c r="L273">
        <v>2.0470000000000002</v>
      </c>
      <c r="M273">
        <v>1.5049999999999999</v>
      </c>
      <c r="N273">
        <v>0.184</v>
      </c>
      <c r="O273">
        <v>0.35799999999999998</v>
      </c>
      <c r="P273">
        <v>7.65</v>
      </c>
      <c r="Q273">
        <v>1.22</v>
      </c>
      <c r="R273">
        <v>3.9809999999999999</v>
      </c>
      <c r="S273">
        <v>0</v>
      </c>
    </row>
    <row r="274" spans="2:19">
      <c r="B274">
        <v>2000</v>
      </c>
      <c r="C274">
        <v>6</v>
      </c>
      <c r="D274">
        <v>6.9089999999999998</v>
      </c>
      <c r="E274">
        <v>6.5609999999999999</v>
      </c>
      <c r="F274">
        <v>6.3230000000000004</v>
      </c>
      <c r="G274">
        <v>5.569</v>
      </c>
      <c r="H274">
        <v>5.5739999999999998</v>
      </c>
      <c r="I274">
        <v>4.8239999999999998</v>
      </c>
      <c r="J274">
        <v>4.3940000000000001</v>
      </c>
      <c r="K274">
        <v>5.4779999999999998</v>
      </c>
      <c r="L274">
        <v>2.1669999999999998</v>
      </c>
      <c r="M274">
        <v>1.4990000000000001</v>
      </c>
      <c r="N274">
        <v>0.23799999999999999</v>
      </c>
      <c r="O274">
        <v>0.43</v>
      </c>
      <c r="P274">
        <v>7.61</v>
      </c>
      <c r="Q274">
        <v>1.1599999999999999</v>
      </c>
      <c r="R274">
        <v>3.8210000000000002</v>
      </c>
      <c r="S274">
        <v>0</v>
      </c>
    </row>
    <row r="275" spans="2:19">
      <c r="B275">
        <v>2000</v>
      </c>
      <c r="C275">
        <v>7</v>
      </c>
      <c r="D275">
        <v>6.9960000000000004</v>
      </c>
      <c r="E275">
        <v>6.585</v>
      </c>
      <c r="F275">
        <v>6.3289999999999997</v>
      </c>
      <c r="G275">
        <v>5.5529999999999999</v>
      </c>
      <c r="H275">
        <v>5.55</v>
      </c>
      <c r="I275">
        <v>4.7709999999999999</v>
      </c>
      <c r="J275">
        <v>4.3419999999999996</v>
      </c>
      <c r="K275">
        <v>5.4640000000000004</v>
      </c>
      <c r="L275">
        <v>2.2429999999999999</v>
      </c>
      <c r="M275">
        <v>1.5580000000000001</v>
      </c>
      <c r="N275">
        <v>0.25600000000000001</v>
      </c>
      <c r="O275">
        <v>0.42899999999999999</v>
      </c>
      <c r="P275">
        <v>7.59</v>
      </c>
      <c r="Q275">
        <v>1.1200000000000001</v>
      </c>
      <c r="R275">
        <v>3.77</v>
      </c>
      <c r="S275">
        <v>0</v>
      </c>
    </row>
    <row r="276" spans="2:19">
      <c r="B276">
        <v>2000</v>
      </c>
      <c r="C276">
        <v>8</v>
      </c>
      <c r="D276">
        <v>6.8719999999999999</v>
      </c>
      <c r="E276">
        <v>6.5339999999999998</v>
      </c>
      <c r="F276">
        <v>6.3289999999999997</v>
      </c>
      <c r="G276">
        <v>5.5570000000000004</v>
      </c>
      <c r="H276">
        <v>5.5540000000000003</v>
      </c>
      <c r="I276">
        <v>4.7779999999999996</v>
      </c>
      <c r="J276">
        <v>4.4260000000000002</v>
      </c>
      <c r="K276">
        <v>5.48</v>
      </c>
      <c r="L276">
        <v>2.1080000000000001</v>
      </c>
      <c r="M276">
        <v>1.5509999999999999</v>
      </c>
      <c r="N276">
        <v>0.20499999999999999</v>
      </c>
      <c r="O276">
        <v>0.35199999999999998</v>
      </c>
      <c r="P276">
        <v>7.59</v>
      </c>
      <c r="Q276">
        <v>1.1399999999999999</v>
      </c>
      <c r="R276">
        <v>3.8410000000000002</v>
      </c>
      <c r="S276">
        <v>0</v>
      </c>
    </row>
    <row r="277" spans="2:19">
      <c r="B277">
        <v>2000</v>
      </c>
      <c r="C277">
        <v>9</v>
      </c>
      <c r="D277">
        <v>6.7210000000000001</v>
      </c>
      <c r="E277">
        <v>6.5119999999999996</v>
      </c>
      <c r="F277">
        <v>6.3650000000000002</v>
      </c>
      <c r="G277">
        <v>5.609</v>
      </c>
      <c r="H277">
        <v>5.609</v>
      </c>
      <c r="I277">
        <v>4.8529999999999998</v>
      </c>
      <c r="J277">
        <v>4.5839999999999996</v>
      </c>
      <c r="K277">
        <v>5.548</v>
      </c>
      <c r="L277">
        <v>1.9279999999999999</v>
      </c>
      <c r="M277">
        <v>1.512</v>
      </c>
      <c r="N277">
        <v>0.14699999999999999</v>
      </c>
      <c r="O277">
        <v>0.26900000000000002</v>
      </c>
      <c r="P277">
        <v>7.64</v>
      </c>
      <c r="Q277">
        <v>1.22</v>
      </c>
      <c r="R277">
        <v>4.3330000000000002</v>
      </c>
      <c r="S277">
        <v>0</v>
      </c>
    </row>
    <row r="278" spans="2:19">
      <c r="B278">
        <v>2000</v>
      </c>
      <c r="C278">
        <v>10</v>
      </c>
      <c r="D278">
        <v>6.82</v>
      </c>
      <c r="E278">
        <v>6.4790000000000001</v>
      </c>
      <c r="F278">
        <v>6.3449999999999998</v>
      </c>
      <c r="G278">
        <v>5.5990000000000002</v>
      </c>
      <c r="H278">
        <v>5.6020000000000003</v>
      </c>
      <c r="I278">
        <v>4.8579999999999997</v>
      </c>
      <c r="J278">
        <v>4.524</v>
      </c>
      <c r="K278">
        <v>5.5019999999999998</v>
      </c>
      <c r="L278">
        <v>1.9550000000000001</v>
      </c>
      <c r="M278">
        <v>1.4870000000000001</v>
      </c>
      <c r="N278">
        <v>0.13400000000000001</v>
      </c>
      <c r="O278">
        <v>0.33400000000000002</v>
      </c>
      <c r="P278">
        <v>7.61</v>
      </c>
      <c r="Q278">
        <v>1.23</v>
      </c>
      <c r="R278">
        <v>4.2329999999999997</v>
      </c>
      <c r="S278">
        <v>0</v>
      </c>
    </row>
    <row r="279" spans="2:19">
      <c r="B279">
        <v>2000</v>
      </c>
      <c r="C279">
        <v>11</v>
      </c>
      <c r="D279">
        <v>6.8179999999999996</v>
      </c>
      <c r="E279">
        <v>6.4710000000000001</v>
      </c>
      <c r="F279">
        <v>6.2880000000000003</v>
      </c>
      <c r="G279">
        <v>5.5419999999999998</v>
      </c>
      <c r="H279">
        <v>5.5490000000000004</v>
      </c>
      <c r="I279">
        <v>4.8090000000000002</v>
      </c>
      <c r="J279">
        <v>4.3840000000000003</v>
      </c>
      <c r="K279">
        <v>5.4279999999999999</v>
      </c>
      <c r="L279">
        <v>2.0870000000000002</v>
      </c>
      <c r="M279">
        <v>1.4790000000000001</v>
      </c>
      <c r="N279">
        <v>0.183</v>
      </c>
      <c r="O279">
        <v>0.42499999999999999</v>
      </c>
      <c r="P279">
        <v>7.61</v>
      </c>
      <c r="Q279">
        <v>1.24</v>
      </c>
      <c r="R279">
        <v>3.9340000000000002</v>
      </c>
      <c r="S279">
        <v>0</v>
      </c>
    </row>
    <row r="280" spans="2:19">
      <c r="B280">
        <v>2000</v>
      </c>
      <c r="C280">
        <v>12</v>
      </c>
      <c r="D280">
        <v>7.03</v>
      </c>
      <c r="E280">
        <v>6.5549999999999997</v>
      </c>
      <c r="F280">
        <v>6.3230000000000004</v>
      </c>
      <c r="G280">
        <v>5.5739999999999998</v>
      </c>
      <c r="H280">
        <v>5.5819999999999999</v>
      </c>
      <c r="I280">
        <v>4.84</v>
      </c>
      <c r="J280">
        <v>4.3630000000000004</v>
      </c>
      <c r="K280">
        <v>5.4589999999999996</v>
      </c>
      <c r="L280">
        <v>2.1920000000000002</v>
      </c>
      <c r="M280">
        <v>1.4830000000000001</v>
      </c>
      <c r="N280">
        <v>0.23200000000000001</v>
      </c>
      <c r="O280">
        <v>0.47699999999999998</v>
      </c>
      <c r="P280">
        <v>7.62</v>
      </c>
      <c r="Q280">
        <v>1.2</v>
      </c>
      <c r="R280">
        <v>3.8170000000000002</v>
      </c>
      <c r="S280">
        <v>0</v>
      </c>
    </row>
    <row r="281" spans="2:19">
      <c r="B281">
        <v>2001</v>
      </c>
      <c r="C281">
        <v>1</v>
      </c>
      <c r="D281">
        <v>7.383</v>
      </c>
      <c r="E281">
        <v>6.6219999999999999</v>
      </c>
      <c r="F281">
        <v>6.3719999999999999</v>
      </c>
      <c r="G281">
        <v>5.6139999999999999</v>
      </c>
      <c r="H281">
        <v>5.6219999999999999</v>
      </c>
      <c r="I281">
        <v>4.8710000000000004</v>
      </c>
      <c r="J281">
        <v>4.4450000000000003</v>
      </c>
      <c r="K281">
        <v>5.5339999999999998</v>
      </c>
      <c r="L281">
        <v>2.177</v>
      </c>
      <c r="M281">
        <v>1.5009999999999999</v>
      </c>
      <c r="N281">
        <v>0.25</v>
      </c>
      <c r="O281">
        <v>0.42599999999999999</v>
      </c>
      <c r="P281">
        <v>7.63</v>
      </c>
      <c r="Q281">
        <v>1.2</v>
      </c>
      <c r="R281">
        <v>4.0110000000000001</v>
      </c>
      <c r="S281">
        <v>0</v>
      </c>
    </row>
    <row r="282" spans="2:19">
      <c r="B282">
        <v>2001</v>
      </c>
      <c r="C282">
        <v>2</v>
      </c>
      <c r="D282">
        <v>6.8760000000000003</v>
      </c>
      <c r="E282">
        <v>6.5890000000000004</v>
      </c>
      <c r="F282">
        <v>6.3470000000000004</v>
      </c>
      <c r="G282">
        <v>5.5919999999999996</v>
      </c>
      <c r="H282">
        <v>5.5839999999999996</v>
      </c>
      <c r="I282">
        <v>4.8209999999999997</v>
      </c>
      <c r="J282">
        <v>4.4649999999999999</v>
      </c>
      <c r="K282">
        <v>5.5270000000000001</v>
      </c>
      <c r="L282">
        <v>2.1240000000000001</v>
      </c>
      <c r="M282">
        <v>1.526</v>
      </c>
      <c r="N282">
        <v>0.24199999999999999</v>
      </c>
      <c r="O282">
        <v>0.35599999999999998</v>
      </c>
      <c r="P282">
        <v>7.68</v>
      </c>
      <c r="Q282">
        <v>1.23</v>
      </c>
      <c r="R282">
        <v>3.6379999999999999</v>
      </c>
      <c r="S282">
        <v>0</v>
      </c>
    </row>
    <row r="283" spans="2:19">
      <c r="B283">
        <v>2001</v>
      </c>
      <c r="C283">
        <v>3</v>
      </c>
      <c r="D283">
        <v>6.8879999999999999</v>
      </c>
      <c r="E283">
        <v>6.4619999999999997</v>
      </c>
      <c r="F283">
        <v>6.2869999999999999</v>
      </c>
      <c r="G283">
        <v>5.54</v>
      </c>
      <c r="H283">
        <v>5.5389999999999997</v>
      </c>
      <c r="I283">
        <v>4.7910000000000004</v>
      </c>
      <c r="J283">
        <v>4.4829999999999997</v>
      </c>
      <c r="K283">
        <v>5.4720000000000004</v>
      </c>
      <c r="L283">
        <v>1.9790000000000001</v>
      </c>
      <c r="M283">
        <v>1.496</v>
      </c>
      <c r="N283">
        <v>0.17499999999999999</v>
      </c>
      <c r="O283">
        <v>0.308</v>
      </c>
      <c r="P283">
        <v>7.61</v>
      </c>
      <c r="Q283">
        <v>1.17</v>
      </c>
      <c r="R283">
        <v>4.0339999999999998</v>
      </c>
      <c r="S283">
        <v>0</v>
      </c>
    </row>
    <row r="284" spans="2:19">
      <c r="B284">
        <v>2001</v>
      </c>
      <c r="C284">
        <v>4</v>
      </c>
      <c r="D284">
        <v>6.649</v>
      </c>
      <c r="E284">
        <v>6.3739999999999997</v>
      </c>
      <c r="F284">
        <v>6.2130000000000001</v>
      </c>
      <c r="G284">
        <v>5.4610000000000003</v>
      </c>
      <c r="H284">
        <v>5.4640000000000004</v>
      </c>
      <c r="I284">
        <v>4.7140000000000004</v>
      </c>
      <c r="J284">
        <v>4.3550000000000004</v>
      </c>
      <c r="K284">
        <v>5.3639999999999999</v>
      </c>
      <c r="L284">
        <v>2.0190000000000001</v>
      </c>
      <c r="M284">
        <v>1.4990000000000001</v>
      </c>
      <c r="N284">
        <v>0.161</v>
      </c>
      <c r="O284">
        <v>0.35899999999999999</v>
      </c>
      <c r="P284">
        <v>7.62</v>
      </c>
      <c r="Q284">
        <v>1.17</v>
      </c>
      <c r="R284">
        <v>4.1120000000000001</v>
      </c>
      <c r="S284">
        <v>0</v>
      </c>
    </row>
    <row r="285" spans="2:19">
      <c r="B285">
        <v>2001</v>
      </c>
      <c r="C285">
        <v>5</v>
      </c>
      <c r="D285">
        <v>6.8109999999999999</v>
      </c>
      <c r="E285">
        <v>6.4260000000000002</v>
      </c>
      <c r="F285">
        <v>6.2469999999999999</v>
      </c>
      <c r="G285">
        <v>5.4980000000000002</v>
      </c>
      <c r="H285">
        <v>5.5030000000000001</v>
      </c>
      <c r="I285">
        <v>4.7590000000000003</v>
      </c>
      <c r="J285">
        <v>4.3540000000000001</v>
      </c>
      <c r="K285">
        <v>5.39</v>
      </c>
      <c r="L285">
        <v>2.0720000000000001</v>
      </c>
      <c r="M285">
        <v>1.488</v>
      </c>
      <c r="N285">
        <v>0.17899999999999999</v>
      </c>
      <c r="O285">
        <v>0.40500000000000003</v>
      </c>
      <c r="P285">
        <v>7.61</v>
      </c>
      <c r="Q285">
        <v>1.1599999999999999</v>
      </c>
      <c r="R285">
        <v>4</v>
      </c>
      <c r="S285">
        <v>0</v>
      </c>
    </row>
    <row r="286" spans="2:19">
      <c r="B286">
        <v>2001</v>
      </c>
      <c r="C286">
        <v>6</v>
      </c>
      <c r="D286">
        <v>6.8079999999999998</v>
      </c>
      <c r="E286">
        <v>6.4850000000000003</v>
      </c>
      <c r="F286">
        <v>6.2380000000000004</v>
      </c>
      <c r="G286">
        <v>5.4850000000000003</v>
      </c>
      <c r="H286">
        <v>5.49</v>
      </c>
      <c r="I286">
        <v>4.7409999999999997</v>
      </c>
      <c r="J286">
        <v>4.3239999999999998</v>
      </c>
      <c r="K286">
        <v>5.4050000000000002</v>
      </c>
      <c r="L286">
        <v>2.161</v>
      </c>
      <c r="M286">
        <v>1.4970000000000001</v>
      </c>
      <c r="N286">
        <v>0.247</v>
      </c>
      <c r="O286">
        <v>0.41699999999999998</v>
      </c>
      <c r="P286">
        <v>7.61</v>
      </c>
      <c r="Q286">
        <v>1.1200000000000001</v>
      </c>
      <c r="R286">
        <v>3.7829999999999999</v>
      </c>
      <c r="S286">
        <v>0</v>
      </c>
    </row>
    <row r="287" spans="2:19">
      <c r="B287">
        <v>2001</v>
      </c>
      <c r="C287">
        <v>7</v>
      </c>
      <c r="D287">
        <v>6.9560000000000004</v>
      </c>
      <c r="E287">
        <v>6.56</v>
      </c>
      <c r="F287">
        <v>6.2949999999999999</v>
      </c>
      <c r="G287">
        <v>5.5469999999999997</v>
      </c>
      <c r="H287">
        <v>5.55</v>
      </c>
      <c r="I287">
        <v>4.806</v>
      </c>
      <c r="J287">
        <v>4.375</v>
      </c>
      <c r="K287">
        <v>5.4669999999999996</v>
      </c>
      <c r="L287">
        <v>2.1850000000000001</v>
      </c>
      <c r="M287">
        <v>1.4890000000000001</v>
      </c>
      <c r="N287">
        <v>0.26500000000000001</v>
      </c>
      <c r="O287">
        <v>0.43099999999999999</v>
      </c>
      <c r="P287">
        <v>7.68</v>
      </c>
      <c r="Q287">
        <v>1.18</v>
      </c>
      <c r="R287">
        <v>3.8420000000000001</v>
      </c>
      <c r="S287">
        <v>0</v>
      </c>
    </row>
    <row r="288" spans="2:19">
      <c r="B288">
        <v>2001</v>
      </c>
      <c r="C288">
        <v>8</v>
      </c>
      <c r="D288">
        <v>6.84</v>
      </c>
      <c r="E288">
        <v>6.5339999999999998</v>
      </c>
      <c r="F288">
        <v>6.3070000000000004</v>
      </c>
      <c r="G288">
        <v>5.5650000000000004</v>
      </c>
      <c r="H288">
        <v>5.5609999999999999</v>
      </c>
      <c r="I288">
        <v>4.8150000000000004</v>
      </c>
      <c r="J288">
        <v>4.4359999999999999</v>
      </c>
      <c r="K288">
        <v>5.4850000000000003</v>
      </c>
      <c r="L288">
        <v>2.0979999999999999</v>
      </c>
      <c r="M288">
        <v>1.492</v>
      </c>
      <c r="N288">
        <v>0.22700000000000001</v>
      </c>
      <c r="O288">
        <v>0.379</v>
      </c>
      <c r="P288">
        <v>7.66</v>
      </c>
      <c r="Q288">
        <v>1.19</v>
      </c>
      <c r="R288">
        <v>3.8650000000000002</v>
      </c>
      <c r="S288">
        <v>0</v>
      </c>
    </row>
    <row r="289" spans="2:19">
      <c r="B289">
        <v>2001</v>
      </c>
      <c r="C289">
        <v>9</v>
      </c>
      <c r="D289">
        <v>6.7919999999999998</v>
      </c>
      <c r="E289">
        <v>6.5179999999999998</v>
      </c>
      <c r="F289">
        <v>6.3540000000000001</v>
      </c>
      <c r="G289">
        <v>5.6159999999999997</v>
      </c>
      <c r="H289">
        <v>5.617</v>
      </c>
      <c r="I289">
        <v>4.88</v>
      </c>
      <c r="J289">
        <v>4.5709999999999997</v>
      </c>
      <c r="K289">
        <v>5.5439999999999996</v>
      </c>
      <c r="L289">
        <v>1.9470000000000001</v>
      </c>
      <c r="M289">
        <v>1.474</v>
      </c>
      <c r="N289">
        <v>0.16400000000000001</v>
      </c>
      <c r="O289">
        <v>0.309</v>
      </c>
      <c r="P289">
        <v>7.64</v>
      </c>
      <c r="Q289">
        <v>1.22</v>
      </c>
      <c r="R289">
        <v>4.1520000000000001</v>
      </c>
      <c r="S289">
        <v>0</v>
      </c>
    </row>
    <row r="290" spans="2:19">
      <c r="B290">
        <v>2001</v>
      </c>
      <c r="C290">
        <v>10</v>
      </c>
      <c r="D290">
        <v>6.8540000000000001</v>
      </c>
      <c r="E290">
        <v>6.4690000000000003</v>
      </c>
      <c r="F290">
        <v>6.3239999999999998</v>
      </c>
      <c r="G290">
        <v>5.5860000000000003</v>
      </c>
      <c r="H290">
        <v>5.5880000000000001</v>
      </c>
      <c r="I290">
        <v>4.8529999999999998</v>
      </c>
      <c r="J290">
        <v>4.55</v>
      </c>
      <c r="K290">
        <v>5.51</v>
      </c>
      <c r="L290">
        <v>1.919</v>
      </c>
      <c r="M290">
        <v>1.4710000000000001</v>
      </c>
      <c r="N290">
        <v>0.14499999999999999</v>
      </c>
      <c r="O290">
        <v>0.30299999999999999</v>
      </c>
      <c r="P290">
        <v>7.62</v>
      </c>
      <c r="Q290">
        <v>1.26</v>
      </c>
      <c r="R290">
        <v>4.2320000000000002</v>
      </c>
      <c r="S290">
        <v>0</v>
      </c>
    </row>
    <row r="291" spans="2:19">
      <c r="B291">
        <v>2001</v>
      </c>
      <c r="C291">
        <v>11</v>
      </c>
      <c r="D291">
        <v>7.0289999999999999</v>
      </c>
      <c r="E291">
        <v>6.617</v>
      </c>
      <c r="F291">
        <v>6.41</v>
      </c>
      <c r="G291">
        <v>5.6639999999999997</v>
      </c>
      <c r="H291">
        <v>5.6760000000000002</v>
      </c>
      <c r="I291">
        <v>4.9420000000000002</v>
      </c>
      <c r="J291">
        <v>4.5209999999999999</v>
      </c>
      <c r="K291">
        <v>5.569</v>
      </c>
      <c r="L291">
        <v>2.0960000000000001</v>
      </c>
      <c r="M291">
        <v>1.468</v>
      </c>
      <c r="N291">
        <v>0.20699999999999999</v>
      </c>
      <c r="O291">
        <v>0.42099999999999999</v>
      </c>
      <c r="P291">
        <v>7.65</v>
      </c>
      <c r="Q291">
        <v>1.26</v>
      </c>
      <c r="R291">
        <v>4.109</v>
      </c>
      <c r="S291">
        <v>0</v>
      </c>
    </row>
    <row r="292" spans="2:19">
      <c r="B292">
        <v>2001</v>
      </c>
      <c r="C292">
        <v>12</v>
      </c>
      <c r="D292">
        <v>7.16</v>
      </c>
      <c r="E292">
        <v>6.6749999999999998</v>
      </c>
      <c r="F292">
        <v>6.4109999999999996</v>
      </c>
      <c r="G292">
        <v>5.6509999999999998</v>
      </c>
      <c r="H292">
        <v>5.6639999999999997</v>
      </c>
      <c r="I292">
        <v>4.9169999999999998</v>
      </c>
      <c r="J292">
        <v>4.4269999999999996</v>
      </c>
      <c r="K292">
        <v>5.5510000000000002</v>
      </c>
      <c r="L292">
        <v>2.2480000000000002</v>
      </c>
      <c r="M292">
        <v>1.494</v>
      </c>
      <c r="N292">
        <v>0.26400000000000001</v>
      </c>
      <c r="O292">
        <v>0.49</v>
      </c>
      <c r="P292">
        <v>7.62</v>
      </c>
      <c r="Q292">
        <v>1.18</v>
      </c>
      <c r="R292">
        <v>3.9350000000000001</v>
      </c>
      <c r="S292">
        <v>0</v>
      </c>
    </row>
    <row r="293" spans="2:19">
      <c r="B293">
        <v>2002</v>
      </c>
      <c r="C293">
        <v>1</v>
      </c>
      <c r="D293">
        <v>7.1909999999999998</v>
      </c>
      <c r="E293">
        <v>6.6319999999999997</v>
      </c>
      <c r="F293">
        <v>6.3529999999999998</v>
      </c>
      <c r="G293">
        <v>5.593</v>
      </c>
      <c r="H293">
        <v>5.5949999999999998</v>
      </c>
      <c r="I293">
        <v>4.8380000000000001</v>
      </c>
      <c r="J293">
        <v>4.3659999999999997</v>
      </c>
      <c r="K293">
        <v>5.4989999999999997</v>
      </c>
      <c r="L293">
        <v>2.266</v>
      </c>
      <c r="M293">
        <v>1.5149999999999999</v>
      </c>
      <c r="N293">
        <v>0.27900000000000003</v>
      </c>
      <c r="O293">
        <v>0.47199999999999998</v>
      </c>
      <c r="P293">
        <v>7.59</v>
      </c>
      <c r="Q293">
        <v>1.1599999999999999</v>
      </c>
      <c r="R293">
        <v>3.7629999999999999</v>
      </c>
      <c r="S293">
        <v>0</v>
      </c>
    </row>
    <row r="294" spans="2:19">
      <c r="B294">
        <v>2002</v>
      </c>
      <c r="C294">
        <v>2</v>
      </c>
      <c r="D294">
        <v>6.8719999999999999</v>
      </c>
      <c r="E294">
        <v>6.58</v>
      </c>
      <c r="F294">
        <v>6.34</v>
      </c>
      <c r="G294">
        <v>5.5990000000000002</v>
      </c>
      <c r="H294">
        <v>5.6</v>
      </c>
      <c r="I294">
        <v>4.8600000000000003</v>
      </c>
      <c r="J294">
        <v>4.4950000000000001</v>
      </c>
      <c r="K294">
        <v>5.5380000000000003</v>
      </c>
      <c r="L294">
        <v>2.085</v>
      </c>
      <c r="M294">
        <v>1.48</v>
      </c>
      <c r="N294">
        <v>0.24</v>
      </c>
      <c r="O294">
        <v>0.36499999999999999</v>
      </c>
      <c r="P294">
        <v>7.67</v>
      </c>
      <c r="Q294">
        <v>1.18</v>
      </c>
      <c r="R294">
        <v>3.964</v>
      </c>
      <c r="S294">
        <v>0</v>
      </c>
    </row>
    <row r="295" spans="2:19">
      <c r="B295">
        <v>2002</v>
      </c>
      <c r="C295">
        <v>3</v>
      </c>
      <c r="D295">
        <v>6.7249999999999996</v>
      </c>
      <c r="E295">
        <v>6.4829999999999997</v>
      </c>
      <c r="F295">
        <v>6.3129999999999997</v>
      </c>
      <c r="G295">
        <v>5.5449999999999999</v>
      </c>
      <c r="H295">
        <v>5.5439999999999996</v>
      </c>
      <c r="I295">
        <v>4.7759999999999998</v>
      </c>
      <c r="J295">
        <v>4.4889999999999999</v>
      </c>
      <c r="K295">
        <v>5.4859999999999998</v>
      </c>
      <c r="L295">
        <v>1.994</v>
      </c>
      <c r="M295">
        <v>1.5369999999999999</v>
      </c>
      <c r="N295">
        <v>0.17</v>
      </c>
      <c r="O295">
        <v>0.28699999999999998</v>
      </c>
      <c r="P295">
        <v>7.63</v>
      </c>
      <c r="Q295">
        <v>1.17</v>
      </c>
      <c r="R295">
        <v>4.1230000000000002</v>
      </c>
      <c r="S295">
        <v>0</v>
      </c>
    </row>
    <row r="296" spans="2:19">
      <c r="B296">
        <v>2002</v>
      </c>
      <c r="C296">
        <v>4</v>
      </c>
      <c r="D296">
        <v>6.7859999999999996</v>
      </c>
      <c r="E296">
        <v>6.407</v>
      </c>
      <c r="F296">
        <v>6.242</v>
      </c>
      <c r="G296">
        <v>5.4909999999999997</v>
      </c>
      <c r="H296">
        <v>5.4939999999999998</v>
      </c>
      <c r="I296">
        <v>4.7460000000000004</v>
      </c>
      <c r="J296">
        <v>4.3940000000000001</v>
      </c>
      <c r="K296">
        <v>5.4</v>
      </c>
      <c r="L296">
        <v>2.0129999999999999</v>
      </c>
      <c r="M296">
        <v>1.496</v>
      </c>
      <c r="N296">
        <v>0.16500000000000001</v>
      </c>
      <c r="O296">
        <v>0.35199999999999998</v>
      </c>
      <c r="P296">
        <v>7.63</v>
      </c>
      <c r="Q296">
        <v>1.1499999999999999</v>
      </c>
      <c r="R296">
        <v>3.919</v>
      </c>
      <c r="S296">
        <v>0</v>
      </c>
    </row>
    <row r="297" spans="2:19">
      <c r="B297">
        <v>2002</v>
      </c>
      <c r="C297">
        <v>5</v>
      </c>
      <c r="D297">
        <v>6.8730000000000002</v>
      </c>
      <c r="E297">
        <v>6.4119999999999999</v>
      </c>
      <c r="F297">
        <v>6.2050000000000001</v>
      </c>
      <c r="G297">
        <v>5.4589999999999996</v>
      </c>
      <c r="H297">
        <v>5.4710000000000001</v>
      </c>
      <c r="I297">
        <v>4.7370000000000001</v>
      </c>
      <c r="J297">
        <v>4.3010000000000002</v>
      </c>
      <c r="K297">
        <v>5.3570000000000002</v>
      </c>
      <c r="L297">
        <v>2.1110000000000002</v>
      </c>
      <c r="M297">
        <v>1.468</v>
      </c>
      <c r="N297">
        <v>0.20699999999999999</v>
      </c>
      <c r="O297">
        <v>0.436</v>
      </c>
      <c r="P297">
        <v>7.58</v>
      </c>
      <c r="Q297">
        <v>1.0900000000000001</v>
      </c>
      <c r="R297">
        <v>3.919</v>
      </c>
      <c r="S297">
        <v>0</v>
      </c>
    </row>
    <row r="298" spans="2:19">
      <c r="B298">
        <v>2002</v>
      </c>
      <c r="C298">
        <v>6</v>
      </c>
      <c r="D298">
        <v>6.81</v>
      </c>
      <c r="E298">
        <v>6.4390000000000001</v>
      </c>
      <c r="F298">
        <v>6.2060000000000004</v>
      </c>
      <c r="G298">
        <v>5.4710000000000001</v>
      </c>
      <c r="H298">
        <v>5.4790000000000001</v>
      </c>
      <c r="I298">
        <v>4.7519999999999998</v>
      </c>
      <c r="J298">
        <v>4.2990000000000004</v>
      </c>
      <c r="K298">
        <v>5.3689999999999998</v>
      </c>
      <c r="L298">
        <v>2.14</v>
      </c>
      <c r="M298">
        <v>1.454</v>
      </c>
      <c r="N298">
        <v>0.23300000000000001</v>
      </c>
      <c r="O298">
        <v>0.45300000000000001</v>
      </c>
      <c r="P298">
        <v>7.6</v>
      </c>
      <c r="Q298">
        <v>1.1000000000000001</v>
      </c>
      <c r="R298">
        <v>3.9380000000000002</v>
      </c>
      <c r="S298">
        <v>0</v>
      </c>
    </row>
    <row r="299" spans="2:19">
      <c r="B299">
        <v>2002</v>
      </c>
      <c r="C299">
        <v>7</v>
      </c>
      <c r="D299">
        <v>6.8719999999999999</v>
      </c>
      <c r="E299">
        <v>6.5490000000000004</v>
      </c>
      <c r="F299">
        <v>6.3010000000000002</v>
      </c>
      <c r="G299">
        <v>5.5780000000000003</v>
      </c>
      <c r="H299">
        <v>5.5810000000000004</v>
      </c>
      <c r="I299">
        <v>4.8600000000000003</v>
      </c>
      <c r="J299">
        <v>4.4480000000000004</v>
      </c>
      <c r="K299">
        <v>5.4980000000000002</v>
      </c>
      <c r="L299">
        <v>2.101</v>
      </c>
      <c r="M299">
        <v>1.4410000000000001</v>
      </c>
      <c r="N299">
        <v>0.248</v>
      </c>
      <c r="O299">
        <v>0.41199999999999998</v>
      </c>
      <c r="P299">
        <v>7.62</v>
      </c>
      <c r="Q299">
        <v>1.1299999999999999</v>
      </c>
      <c r="R299">
        <v>3.96</v>
      </c>
      <c r="S299">
        <v>0</v>
      </c>
    </row>
    <row r="300" spans="2:19">
      <c r="B300">
        <v>2002</v>
      </c>
      <c r="C300">
        <v>8</v>
      </c>
      <c r="D300">
        <v>6.8689999999999998</v>
      </c>
      <c r="E300">
        <v>6.5650000000000004</v>
      </c>
      <c r="F300">
        <v>6.3289999999999997</v>
      </c>
      <c r="G300">
        <v>5.61</v>
      </c>
      <c r="H300">
        <v>5.61</v>
      </c>
      <c r="I300">
        <v>4.8899999999999997</v>
      </c>
      <c r="J300">
        <v>4.5389999999999997</v>
      </c>
      <c r="K300">
        <v>5.5519999999999996</v>
      </c>
      <c r="L300">
        <v>2.0259999999999998</v>
      </c>
      <c r="M300">
        <v>1.4390000000000001</v>
      </c>
      <c r="N300">
        <v>0.23599999999999999</v>
      </c>
      <c r="O300">
        <v>0.35099999999999998</v>
      </c>
      <c r="P300">
        <v>7.64</v>
      </c>
      <c r="Q300">
        <v>1.1599999999999999</v>
      </c>
      <c r="R300">
        <v>3.9889999999999999</v>
      </c>
      <c r="S300">
        <v>0</v>
      </c>
    </row>
    <row r="301" spans="2:19">
      <c r="B301">
        <v>2002</v>
      </c>
      <c r="C301">
        <v>9</v>
      </c>
      <c r="D301">
        <v>6.835</v>
      </c>
      <c r="E301">
        <v>6.5739999999999998</v>
      </c>
      <c r="F301">
        <v>6.3890000000000002</v>
      </c>
      <c r="G301">
        <v>5.6479999999999997</v>
      </c>
      <c r="H301">
        <v>5.6520000000000001</v>
      </c>
      <c r="I301">
        <v>4.9139999999999997</v>
      </c>
      <c r="J301">
        <v>4.5830000000000002</v>
      </c>
      <c r="K301">
        <v>5.5780000000000003</v>
      </c>
      <c r="L301">
        <v>1.9910000000000001</v>
      </c>
      <c r="M301">
        <v>1.4750000000000001</v>
      </c>
      <c r="N301">
        <v>0.185</v>
      </c>
      <c r="O301">
        <v>0.33100000000000002</v>
      </c>
      <c r="P301">
        <v>7.63</v>
      </c>
      <c r="Q301">
        <v>1.17</v>
      </c>
      <c r="R301">
        <v>4.1630000000000003</v>
      </c>
      <c r="S301">
        <v>0</v>
      </c>
    </row>
    <row r="302" spans="2:19">
      <c r="B302">
        <v>2002</v>
      </c>
      <c r="C302">
        <v>10</v>
      </c>
      <c r="D302">
        <v>6.923</v>
      </c>
      <c r="E302">
        <v>6.4779999999999998</v>
      </c>
      <c r="F302">
        <v>6.3449999999999998</v>
      </c>
      <c r="G302">
        <v>5.5970000000000004</v>
      </c>
      <c r="H302">
        <v>5.6040000000000001</v>
      </c>
      <c r="I302">
        <v>4.8639999999999999</v>
      </c>
      <c r="J302">
        <v>4.5030000000000001</v>
      </c>
      <c r="K302">
        <v>5.49</v>
      </c>
      <c r="L302">
        <v>1.9750000000000001</v>
      </c>
      <c r="M302">
        <v>1.4810000000000001</v>
      </c>
      <c r="N302">
        <v>0.13300000000000001</v>
      </c>
      <c r="O302">
        <v>0.36099999999999999</v>
      </c>
      <c r="P302">
        <v>7.63</v>
      </c>
      <c r="Q302">
        <v>1.2</v>
      </c>
      <c r="R302">
        <v>4.2009999999999996</v>
      </c>
      <c r="S302">
        <v>0</v>
      </c>
    </row>
    <row r="303" spans="2:19">
      <c r="B303">
        <v>2002</v>
      </c>
      <c r="C303">
        <v>11</v>
      </c>
      <c r="D303">
        <v>7.1559999999999997</v>
      </c>
      <c r="E303">
        <v>6.6280000000000001</v>
      </c>
      <c r="F303">
        <v>6.4359999999999999</v>
      </c>
      <c r="G303">
        <v>5.6740000000000004</v>
      </c>
      <c r="H303">
        <v>5.6859999999999999</v>
      </c>
      <c r="I303">
        <v>4.9359999999999999</v>
      </c>
      <c r="J303">
        <v>4.5209999999999999</v>
      </c>
      <c r="K303">
        <v>5.5750000000000002</v>
      </c>
      <c r="L303">
        <v>2.1070000000000002</v>
      </c>
      <c r="M303">
        <v>1.5</v>
      </c>
      <c r="N303">
        <v>0.192</v>
      </c>
      <c r="O303">
        <v>0.41499999999999998</v>
      </c>
      <c r="P303">
        <v>7.66</v>
      </c>
      <c r="Q303">
        <v>1.24</v>
      </c>
      <c r="R303">
        <v>4.01</v>
      </c>
      <c r="S303">
        <v>0</v>
      </c>
    </row>
    <row r="304" spans="2:19">
      <c r="B304">
        <v>2002</v>
      </c>
      <c r="C304">
        <v>12</v>
      </c>
      <c r="D304">
        <v>7.1879999999999997</v>
      </c>
      <c r="E304">
        <v>6.8419999999999996</v>
      </c>
      <c r="F304">
        <v>6.5720000000000001</v>
      </c>
      <c r="G304">
        <v>5.819</v>
      </c>
      <c r="H304">
        <v>5.8360000000000003</v>
      </c>
      <c r="I304">
        <v>5.0999999999999996</v>
      </c>
      <c r="J304">
        <v>4.6029999999999998</v>
      </c>
      <c r="K304">
        <v>5.7220000000000004</v>
      </c>
      <c r="L304">
        <v>2.2389999999999999</v>
      </c>
      <c r="M304">
        <v>1.472</v>
      </c>
      <c r="N304">
        <v>0.27</v>
      </c>
      <c r="O304">
        <v>0.497</v>
      </c>
      <c r="P304">
        <v>7.7</v>
      </c>
      <c r="Q304">
        <v>1.29</v>
      </c>
      <c r="R304">
        <v>3.9209999999999998</v>
      </c>
      <c r="S304">
        <v>0</v>
      </c>
    </row>
    <row r="305" spans="2:19">
      <c r="B305">
        <v>2003</v>
      </c>
      <c r="C305">
        <v>1</v>
      </c>
      <c r="D305">
        <v>7.1660000000000004</v>
      </c>
      <c r="E305">
        <v>6.7720000000000002</v>
      </c>
      <c r="F305">
        <v>6.4790000000000001</v>
      </c>
      <c r="G305">
        <v>5.7240000000000002</v>
      </c>
      <c r="H305">
        <v>5.7329999999999997</v>
      </c>
      <c r="I305">
        <v>4.9870000000000001</v>
      </c>
      <c r="J305">
        <v>4.4859999999999998</v>
      </c>
      <c r="K305">
        <v>5.6289999999999996</v>
      </c>
      <c r="L305">
        <v>2.286</v>
      </c>
      <c r="M305">
        <v>1.492</v>
      </c>
      <c r="N305">
        <v>0.29299999999999998</v>
      </c>
      <c r="O305">
        <v>0.501</v>
      </c>
      <c r="P305">
        <v>7.66</v>
      </c>
      <c r="Q305">
        <v>1.19</v>
      </c>
      <c r="R305">
        <v>4.08</v>
      </c>
      <c r="S305">
        <v>0</v>
      </c>
    </row>
    <row r="306" spans="2:19">
      <c r="B306">
        <v>2003</v>
      </c>
      <c r="C306">
        <v>2</v>
      </c>
      <c r="D306">
        <v>6.9859999999999998</v>
      </c>
      <c r="E306">
        <v>6.6319999999999997</v>
      </c>
      <c r="F306">
        <v>6.39</v>
      </c>
      <c r="G306">
        <v>5.6429999999999998</v>
      </c>
      <c r="H306">
        <v>5.6470000000000002</v>
      </c>
      <c r="I306">
        <v>4.9039999999999999</v>
      </c>
      <c r="J306">
        <v>4.4969999999999999</v>
      </c>
      <c r="K306">
        <v>5.5640000000000001</v>
      </c>
      <c r="L306">
        <v>2.1349999999999998</v>
      </c>
      <c r="M306">
        <v>1.486</v>
      </c>
      <c r="N306">
        <v>0.24199999999999999</v>
      </c>
      <c r="O306">
        <v>0.40699999999999997</v>
      </c>
      <c r="P306">
        <v>7.62</v>
      </c>
      <c r="Q306">
        <v>1.1200000000000001</v>
      </c>
      <c r="R306">
        <v>4.0179999999999998</v>
      </c>
      <c r="S306">
        <v>0</v>
      </c>
    </row>
    <row r="307" spans="2:19">
      <c r="B307">
        <v>2003</v>
      </c>
      <c r="C307">
        <v>3</v>
      </c>
      <c r="D307">
        <v>6.7619999999999996</v>
      </c>
      <c r="E307">
        <v>6.4660000000000002</v>
      </c>
      <c r="F307">
        <v>6.2990000000000004</v>
      </c>
      <c r="G307">
        <v>5.5529999999999999</v>
      </c>
      <c r="H307">
        <v>5.5519999999999996</v>
      </c>
      <c r="I307">
        <v>4.806</v>
      </c>
      <c r="J307">
        <v>4.4589999999999996</v>
      </c>
      <c r="K307">
        <v>5.4619999999999997</v>
      </c>
      <c r="L307">
        <v>2.0070000000000001</v>
      </c>
      <c r="M307">
        <v>1.4930000000000001</v>
      </c>
      <c r="N307">
        <v>0.16700000000000001</v>
      </c>
      <c r="O307">
        <v>0.34699999999999998</v>
      </c>
      <c r="P307">
        <v>7.71</v>
      </c>
      <c r="Q307">
        <v>1.22</v>
      </c>
      <c r="R307">
        <v>4.181</v>
      </c>
      <c r="S307">
        <v>0</v>
      </c>
    </row>
    <row r="308" spans="2:19">
      <c r="B308">
        <v>2003</v>
      </c>
      <c r="C308">
        <v>4</v>
      </c>
      <c r="D308">
        <v>6.9539999999999997</v>
      </c>
      <c r="E308">
        <v>6.532</v>
      </c>
      <c r="F308">
        <v>6.375</v>
      </c>
      <c r="G308">
        <v>5.6340000000000003</v>
      </c>
      <c r="H308">
        <v>5.64</v>
      </c>
      <c r="I308">
        <v>4.9039999999999999</v>
      </c>
      <c r="J308">
        <v>4.5579999999999998</v>
      </c>
      <c r="K308">
        <v>5.5449999999999999</v>
      </c>
      <c r="L308">
        <v>1.974</v>
      </c>
      <c r="M308">
        <v>1.4710000000000001</v>
      </c>
      <c r="N308">
        <v>0.157</v>
      </c>
      <c r="O308">
        <v>0.34599999999999997</v>
      </c>
      <c r="P308">
        <v>7.55</v>
      </c>
      <c r="Q308">
        <v>1.1299999999999999</v>
      </c>
      <c r="R308">
        <v>3.96</v>
      </c>
      <c r="S308">
        <v>0</v>
      </c>
    </row>
    <row r="309" spans="2:19">
      <c r="B309">
        <v>2003</v>
      </c>
      <c r="C309">
        <v>5</v>
      </c>
      <c r="D309">
        <v>6.8780000000000001</v>
      </c>
      <c r="E309">
        <v>6.4770000000000003</v>
      </c>
      <c r="F309">
        <v>6.2539999999999996</v>
      </c>
      <c r="G309">
        <v>5.5149999999999997</v>
      </c>
      <c r="H309">
        <v>5.524</v>
      </c>
      <c r="I309">
        <v>4.7939999999999996</v>
      </c>
      <c r="J309">
        <v>4.3639999999999999</v>
      </c>
      <c r="K309">
        <v>5.4210000000000003</v>
      </c>
      <c r="L309">
        <v>2.113</v>
      </c>
      <c r="M309">
        <v>1.46</v>
      </c>
      <c r="N309">
        <v>0.223</v>
      </c>
      <c r="O309">
        <v>0.43</v>
      </c>
      <c r="P309">
        <v>7.57</v>
      </c>
      <c r="Q309">
        <v>1.08</v>
      </c>
      <c r="R309">
        <v>3.609</v>
      </c>
      <c r="S309">
        <v>0</v>
      </c>
    </row>
    <row r="310" spans="2:19">
      <c r="B310">
        <v>2003</v>
      </c>
      <c r="C310">
        <v>6</v>
      </c>
      <c r="D310">
        <v>6.9690000000000003</v>
      </c>
      <c r="E310">
        <v>6.5330000000000004</v>
      </c>
      <c r="F310">
        <v>6.274</v>
      </c>
      <c r="G310">
        <v>5.5380000000000003</v>
      </c>
      <c r="H310">
        <v>5.5490000000000004</v>
      </c>
      <c r="I310">
        <v>4.8239999999999998</v>
      </c>
      <c r="J310">
        <v>4.3360000000000003</v>
      </c>
      <c r="K310">
        <v>5.4340000000000002</v>
      </c>
      <c r="L310">
        <v>2.1970000000000001</v>
      </c>
      <c r="M310">
        <v>1.45</v>
      </c>
      <c r="N310">
        <v>0.25900000000000001</v>
      </c>
      <c r="O310">
        <v>0.48799999999999999</v>
      </c>
      <c r="P310">
        <v>7.55</v>
      </c>
      <c r="Q310">
        <v>1.03</v>
      </c>
      <c r="R310">
        <v>3.7370000000000001</v>
      </c>
      <c r="S310">
        <v>0</v>
      </c>
    </row>
    <row r="311" spans="2:19">
      <c r="B311">
        <v>2003</v>
      </c>
      <c r="C311">
        <v>7</v>
      </c>
      <c r="D311">
        <v>6.9109999999999996</v>
      </c>
      <c r="E311">
        <v>6.5659999999999998</v>
      </c>
      <c r="F311">
        <v>6.2960000000000003</v>
      </c>
      <c r="G311">
        <v>5.556</v>
      </c>
      <c r="H311">
        <v>5.5620000000000003</v>
      </c>
      <c r="I311">
        <v>4.827</v>
      </c>
      <c r="J311">
        <v>4.3529999999999998</v>
      </c>
      <c r="K311">
        <v>5.46</v>
      </c>
      <c r="L311">
        <v>2.2130000000000001</v>
      </c>
      <c r="M311">
        <v>1.4690000000000001</v>
      </c>
      <c r="N311">
        <v>0.27</v>
      </c>
      <c r="O311">
        <v>0.47399999999999998</v>
      </c>
      <c r="P311">
        <v>7.53</v>
      </c>
      <c r="Q311">
        <v>1.01</v>
      </c>
      <c r="R311">
        <v>3.819</v>
      </c>
      <c r="S311">
        <v>0</v>
      </c>
    </row>
    <row r="312" spans="2:19">
      <c r="B312">
        <v>2003</v>
      </c>
      <c r="C312">
        <v>8</v>
      </c>
      <c r="D312">
        <v>6.9050000000000002</v>
      </c>
      <c r="E312">
        <v>6.6340000000000003</v>
      </c>
      <c r="F312">
        <v>6.4080000000000004</v>
      </c>
      <c r="G312">
        <v>5.6559999999999997</v>
      </c>
      <c r="H312">
        <v>5.6589999999999998</v>
      </c>
      <c r="I312">
        <v>4.9109999999999996</v>
      </c>
      <c r="J312">
        <v>4.5389999999999997</v>
      </c>
      <c r="K312">
        <v>5.5860000000000003</v>
      </c>
      <c r="L312">
        <v>2.0950000000000002</v>
      </c>
      <c r="M312">
        <v>1.4970000000000001</v>
      </c>
      <c r="N312">
        <v>0.22600000000000001</v>
      </c>
      <c r="O312">
        <v>0.372</v>
      </c>
      <c r="P312">
        <v>7.51</v>
      </c>
      <c r="Q312">
        <v>1.02</v>
      </c>
      <c r="R312">
        <v>4.0590000000000002</v>
      </c>
      <c r="S312">
        <v>0</v>
      </c>
    </row>
    <row r="313" spans="2:19">
      <c r="B313">
        <v>2003</v>
      </c>
      <c r="C313">
        <v>9</v>
      </c>
      <c r="D313">
        <v>6.8250000000000002</v>
      </c>
      <c r="E313">
        <v>6.58</v>
      </c>
      <c r="F313">
        <v>6.39</v>
      </c>
      <c r="G313">
        <v>5.641</v>
      </c>
      <c r="H313">
        <v>5.6429999999999998</v>
      </c>
      <c r="I313">
        <v>4.8970000000000002</v>
      </c>
      <c r="J313">
        <v>4.5650000000000004</v>
      </c>
      <c r="K313">
        <v>5.5720000000000001</v>
      </c>
      <c r="L313">
        <v>2.0150000000000001</v>
      </c>
      <c r="M313">
        <v>1.4930000000000001</v>
      </c>
      <c r="N313">
        <v>0.19</v>
      </c>
      <c r="O313">
        <v>0.33200000000000002</v>
      </c>
      <c r="P313">
        <v>7.5</v>
      </c>
      <c r="Q313">
        <v>1.01</v>
      </c>
      <c r="R313">
        <v>4.2789999999999999</v>
      </c>
      <c r="S313">
        <v>0</v>
      </c>
    </row>
    <row r="314" spans="2:19">
      <c r="B314">
        <v>2003</v>
      </c>
      <c r="C314">
        <v>10</v>
      </c>
      <c r="D314">
        <v>7.032</v>
      </c>
      <c r="E314">
        <v>6.5570000000000004</v>
      </c>
      <c r="F314">
        <v>6.3869999999999996</v>
      </c>
      <c r="G314">
        <v>5.6449999999999996</v>
      </c>
      <c r="H314">
        <v>5.6529999999999996</v>
      </c>
      <c r="I314">
        <v>4.9189999999999996</v>
      </c>
      <c r="J314">
        <v>4.5140000000000002</v>
      </c>
      <c r="K314">
        <v>5.5359999999999996</v>
      </c>
      <c r="L314">
        <v>2.0430000000000001</v>
      </c>
      <c r="M314">
        <v>1.468</v>
      </c>
      <c r="N314">
        <v>0.17</v>
      </c>
      <c r="O314">
        <v>0.40500000000000003</v>
      </c>
      <c r="P314">
        <v>7.47</v>
      </c>
      <c r="Q314">
        <v>1.02</v>
      </c>
      <c r="R314">
        <v>4.0359999999999996</v>
      </c>
      <c r="S314">
        <v>0</v>
      </c>
    </row>
    <row r="315" spans="2:19">
      <c r="B315">
        <v>2003</v>
      </c>
      <c r="C315">
        <v>11</v>
      </c>
      <c r="D315">
        <v>7.048</v>
      </c>
      <c r="E315">
        <v>6.5860000000000003</v>
      </c>
      <c r="F315">
        <v>6.3819999999999997</v>
      </c>
      <c r="G315">
        <v>5.63</v>
      </c>
      <c r="H315">
        <v>5.6429999999999998</v>
      </c>
      <c r="I315">
        <v>4.9050000000000002</v>
      </c>
      <c r="J315">
        <v>4.431</v>
      </c>
      <c r="K315">
        <v>5.508</v>
      </c>
      <c r="L315">
        <v>2.1549999999999998</v>
      </c>
      <c r="M315">
        <v>1.4770000000000001</v>
      </c>
      <c r="N315">
        <v>0.20399999999999999</v>
      </c>
      <c r="O315">
        <v>0.47399999999999998</v>
      </c>
      <c r="P315">
        <v>7.52</v>
      </c>
      <c r="Q315">
        <v>1.06</v>
      </c>
      <c r="R315">
        <v>3.7290000000000001</v>
      </c>
      <c r="S315">
        <v>0</v>
      </c>
    </row>
    <row r="316" spans="2:19">
      <c r="B316">
        <v>2003</v>
      </c>
      <c r="C316">
        <v>12</v>
      </c>
      <c r="D316">
        <v>7.4349999999999996</v>
      </c>
      <c r="E316">
        <v>6.7569999999999997</v>
      </c>
      <c r="F316">
        <v>6.5</v>
      </c>
      <c r="G316">
        <v>5.7530000000000001</v>
      </c>
      <c r="H316">
        <v>5.77</v>
      </c>
      <c r="I316">
        <v>5.0389999999999997</v>
      </c>
      <c r="J316">
        <v>4.556</v>
      </c>
      <c r="K316">
        <v>5.6559999999999997</v>
      </c>
      <c r="L316">
        <v>2.2010000000000001</v>
      </c>
      <c r="M316">
        <v>1.4610000000000001</v>
      </c>
      <c r="N316">
        <v>0.25700000000000001</v>
      </c>
      <c r="O316">
        <v>0.48299999999999998</v>
      </c>
      <c r="P316">
        <v>7.49</v>
      </c>
      <c r="Q316">
        <v>1.1200000000000001</v>
      </c>
      <c r="R316">
        <v>4.0350000000000001</v>
      </c>
      <c r="S316">
        <v>0</v>
      </c>
    </row>
    <row r="317" spans="2:19">
      <c r="B317">
        <v>2004</v>
      </c>
      <c r="C317">
        <v>1</v>
      </c>
      <c r="D317">
        <v>7.056</v>
      </c>
      <c r="E317">
        <v>6.7569999999999997</v>
      </c>
      <c r="F317">
        <v>6.4580000000000002</v>
      </c>
      <c r="G317">
        <v>5.73</v>
      </c>
      <c r="H317">
        <v>5.7359999999999998</v>
      </c>
      <c r="I317">
        <v>5.0140000000000002</v>
      </c>
      <c r="J317">
        <v>4.5469999999999997</v>
      </c>
      <c r="K317">
        <v>5.6520000000000001</v>
      </c>
      <c r="L317">
        <v>2.21</v>
      </c>
      <c r="M317">
        <v>1.444</v>
      </c>
      <c r="N317">
        <v>0.29899999999999999</v>
      </c>
      <c r="O317">
        <v>0.46700000000000003</v>
      </c>
      <c r="P317">
        <v>7.58</v>
      </c>
      <c r="Q317">
        <v>1.0900000000000001</v>
      </c>
      <c r="R317">
        <v>3.8</v>
      </c>
      <c r="S317">
        <v>0</v>
      </c>
    </row>
    <row r="318" spans="2:19">
      <c r="B318">
        <v>2004</v>
      </c>
      <c r="C318">
        <v>2</v>
      </c>
      <c r="D318">
        <v>7.0860000000000003</v>
      </c>
      <c r="E318">
        <v>6.6950000000000003</v>
      </c>
      <c r="F318">
        <v>6.4390000000000001</v>
      </c>
      <c r="G318">
        <v>5.7069999999999999</v>
      </c>
      <c r="H318">
        <v>5.7140000000000004</v>
      </c>
      <c r="I318">
        <v>4.9880000000000004</v>
      </c>
      <c r="J318">
        <v>4.577</v>
      </c>
      <c r="K318">
        <v>5.6360000000000001</v>
      </c>
      <c r="L318">
        <v>2.1179999999999999</v>
      </c>
      <c r="M318">
        <v>1.4510000000000001</v>
      </c>
      <c r="N318">
        <v>0.25600000000000001</v>
      </c>
      <c r="O318">
        <v>0.41099999999999998</v>
      </c>
      <c r="P318">
        <v>7.61</v>
      </c>
      <c r="Q318">
        <v>1.0900000000000001</v>
      </c>
      <c r="R318">
        <v>4.1189999999999998</v>
      </c>
      <c r="S318">
        <v>0</v>
      </c>
    </row>
    <row r="319" spans="2:19">
      <c r="B319">
        <v>2004</v>
      </c>
      <c r="C319">
        <v>3</v>
      </c>
      <c r="D319">
        <v>6.65</v>
      </c>
      <c r="E319">
        <v>6.4660000000000002</v>
      </c>
      <c r="F319">
        <v>6.2729999999999997</v>
      </c>
      <c r="G319">
        <v>5.5590000000000002</v>
      </c>
      <c r="H319">
        <v>5.56</v>
      </c>
      <c r="I319">
        <v>4.8479999999999999</v>
      </c>
      <c r="J319">
        <v>4.4800000000000004</v>
      </c>
      <c r="K319">
        <v>5.4729999999999999</v>
      </c>
      <c r="L319">
        <v>1.986</v>
      </c>
      <c r="M319">
        <v>1.425</v>
      </c>
      <c r="N319">
        <v>0.193</v>
      </c>
      <c r="O319">
        <v>0.36799999999999999</v>
      </c>
      <c r="P319">
        <v>7.63</v>
      </c>
      <c r="Q319">
        <v>1.1200000000000001</v>
      </c>
      <c r="R319">
        <v>4.194</v>
      </c>
      <c r="S319">
        <v>0</v>
      </c>
    </row>
    <row r="320" spans="2:19">
      <c r="B320">
        <v>2004</v>
      </c>
      <c r="C320">
        <v>4</v>
      </c>
      <c r="D320">
        <v>6.7290000000000001</v>
      </c>
      <c r="E320">
        <v>6.4279999999999999</v>
      </c>
      <c r="F320">
        <v>6.266</v>
      </c>
      <c r="G320">
        <v>5.5339999999999998</v>
      </c>
      <c r="H320">
        <v>5.5419999999999998</v>
      </c>
      <c r="I320">
        <v>4.819</v>
      </c>
      <c r="J320">
        <v>4.4359999999999999</v>
      </c>
      <c r="K320">
        <v>5.4320000000000004</v>
      </c>
      <c r="L320">
        <v>1.992</v>
      </c>
      <c r="M320">
        <v>1.4470000000000001</v>
      </c>
      <c r="N320">
        <v>0.16200000000000001</v>
      </c>
      <c r="O320">
        <v>0.38300000000000001</v>
      </c>
      <c r="P320">
        <v>7.55</v>
      </c>
      <c r="Q320">
        <v>1.07</v>
      </c>
      <c r="R320">
        <v>4.0750000000000002</v>
      </c>
      <c r="S320">
        <v>0</v>
      </c>
    </row>
    <row r="321" spans="2:19">
      <c r="B321">
        <v>2004</v>
      </c>
      <c r="C321">
        <v>5</v>
      </c>
      <c r="D321">
        <v>6.9770000000000003</v>
      </c>
      <c r="E321">
        <v>6.4989999999999997</v>
      </c>
      <c r="F321">
        <v>6.2869999999999999</v>
      </c>
      <c r="G321">
        <v>5.5439999999999996</v>
      </c>
      <c r="H321">
        <v>5.5540000000000003</v>
      </c>
      <c r="I321">
        <v>4.82</v>
      </c>
      <c r="J321">
        <v>4.4000000000000004</v>
      </c>
      <c r="K321">
        <v>5.45</v>
      </c>
      <c r="L321">
        <v>2.0990000000000002</v>
      </c>
      <c r="M321">
        <v>1.4670000000000001</v>
      </c>
      <c r="N321">
        <v>0.21199999999999999</v>
      </c>
      <c r="O321">
        <v>0.42</v>
      </c>
      <c r="P321">
        <v>7.57</v>
      </c>
      <c r="Q321">
        <v>1.05</v>
      </c>
      <c r="R321">
        <v>3.9049999999999998</v>
      </c>
      <c r="S321">
        <v>0</v>
      </c>
    </row>
    <row r="322" spans="2:19">
      <c r="B322">
        <v>2004</v>
      </c>
      <c r="C322">
        <v>6</v>
      </c>
      <c r="D322">
        <v>6.9820000000000002</v>
      </c>
      <c r="E322">
        <v>6.56</v>
      </c>
      <c r="F322">
        <v>6.2919999999999998</v>
      </c>
      <c r="G322">
        <v>5.5449999999999999</v>
      </c>
      <c r="H322">
        <v>5.556</v>
      </c>
      <c r="I322">
        <v>4.8209999999999997</v>
      </c>
      <c r="J322">
        <v>4.3330000000000002</v>
      </c>
      <c r="K322">
        <v>5.4459999999999997</v>
      </c>
      <c r="L322">
        <v>2.2269999999999999</v>
      </c>
      <c r="M322">
        <v>1.4710000000000001</v>
      </c>
      <c r="N322">
        <v>0.26800000000000002</v>
      </c>
      <c r="O322">
        <v>0.48799999999999999</v>
      </c>
      <c r="P322">
        <v>7.57</v>
      </c>
      <c r="Q322">
        <v>1.04</v>
      </c>
      <c r="R322">
        <v>3.7170000000000001</v>
      </c>
      <c r="S322">
        <v>0</v>
      </c>
    </row>
    <row r="323" spans="2:19">
      <c r="B323">
        <v>2004</v>
      </c>
      <c r="C323">
        <v>7</v>
      </c>
      <c r="D323">
        <v>7.0620000000000003</v>
      </c>
      <c r="E323">
        <v>6.6639999999999997</v>
      </c>
      <c r="F323">
        <v>6.3739999999999997</v>
      </c>
      <c r="G323">
        <v>5.6150000000000002</v>
      </c>
      <c r="H323">
        <v>5.6159999999999997</v>
      </c>
      <c r="I323">
        <v>4.859</v>
      </c>
      <c r="J323">
        <v>4.3719999999999999</v>
      </c>
      <c r="K323">
        <v>5.5179999999999998</v>
      </c>
      <c r="L323">
        <v>2.2919999999999998</v>
      </c>
      <c r="M323">
        <v>1.5149999999999999</v>
      </c>
      <c r="N323">
        <v>0.28999999999999998</v>
      </c>
      <c r="O323">
        <v>0.48699999999999999</v>
      </c>
      <c r="P323">
        <v>7.59</v>
      </c>
      <c r="Q323">
        <v>1.03</v>
      </c>
      <c r="R323">
        <v>3.7530000000000001</v>
      </c>
      <c r="S323">
        <v>0</v>
      </c>
    </row>
    <row r="324" spans="2:19">
      <c r="B324">
        <v>2004</v>
      </c>
      <c r="C324">
        <v>8</v>
      </c>
      <c r="D324">
        <v>7.0069999999999997</v>
      </c>
      <c r="E324">
        <v>6.63</v>
      </c>
      <c r="F324">
        <v>6.3920000000000003</v>
      </c>
      <c r="G324">
        <v>5.6319999999999997</v>
      </c>
      <c r="H324">
        <v>5.6349999999999998</v>
      </c>
      <c r="I324">
        <v>4.8780000000000001</v>
      </c>
      <c r="J324">
        <v>4.4690000000000003</v>
      </c>
      <c r="K324">
        <v>5.55</v>
      </c>
      <c r="L324">
        <v>2.161</v>
      </c>
      <c r="M324">
        <v>1.514</v>
      </c>
      <c r="N324">
        <v>0.23799999999999999</v>
      </c>
      <c r="O324">
        <v>0.40899999999999997</v>
      </c>
      <c r="P324">
        <v>7.56</v>
      </c>
      <c r="Q324">
        <v>1.02</v>
      </c>
      <c r="R324">
        <v>3.9119999999999999</v>
      </c>
      <c r="S324">
        <v>0</v>
      </c>
    </row>
    <row r="325" spans="2:19">
      <c r="B325">
        <v>2004</v>
      </c>
      <c r="C325">
        <v>9</v>
      </c>
      <c r="D325">
        <v>6.7619999999999996</v>
      </c>
      <c r="E325">
        <v>6.5540000000000003</v>
      </c>
      <c r="F325">
        <v>6.3789999999999996</v>
      </c>
      <c r="G325">
        <v>5.6379999999999999</v>
      </c>
      <c r="H325">
        <v>5.64</v>
      </c>
      <c r="I325">
        <v>4.9020000000000001</v>
      </c>
      <c r="J325">
        <v>4.5830000000000002</v>
      </c>
      <c r="K325">
        <v>5.5679999999999996</v>
      </c>
      <c r="L325">
        <v>1.9710000000000001</v>
      </c>
      <c r="M325">
        <v>1.4770000000000001</v>
      </c>
      <c r="N325">
        <v>0.17499999999999999</v>
      </c>
      <c r="O325">
        <v>0.31900000000000001</v>
      </c>
      <c r="P325">
        <v>7.57</v>
      </c>
      <c r="Q325">
        <v>1.1100000000000001</v>
      </c>
      <c r="R325">
        <v>4.2969999999999997</v>
      </c>
      <c r="S325">
        <v>0</v>
      </c>
    </row>
    <row r="326" spans="2:19">
      <c r="B326">
        <v>2004</v>
      </c>
      <c r="C326">
        <v>10</v>
      </c>
      <c r="D326">
        <v>7.0119999999999996</v>
      </c>
      <c r="E326">
        <v>6.5579999999999998</v>
      </c>
      <c r="F326">
        <v>6.3940000000000001</v>
      </c>
      <c r="G326">
        <v>5.6609999999999996</v>
      </c>
      <c r="H326">
        <v>5.6660000000000004</v>
      </c>
      <c r="I326">
        <v>4.9379999999999997</v>
      </c>
      <c r="J326">
        <v>4.5439999999999996</v>
      </c>
      <c r="K326">
        <v>5.5510000000000002</v>
      </c>
      <c r="L326">
        <v>2.0139999999999998</v>
      </c>
      <c r="M326">
        <v>1.456</v>
      </c>
      <c r="N326">
        <v>0.16400000000000001</v>
      </c>
      <c r="O326">
        <v>0.39400000000000002</v>
      </c>
      <c r="P326">
        <v>7.58</v>
      </c>
      <c r="Q326">
        <v>1.1299999999999999</v>
      </c>
      <c r="R326">
        <v>4.2779999999999996</v>
      </c>
      <c r="S326">
        <v>0</v>
      </c>
    </row>
    <row r="327" spans="2:19">
      <c r="B327">
        <v>2004</v>
      </c>
      <c r="C327">
        <v>11</v>
      </c>
      <c r="D327">
        <v>7.03</v>
      </c>
      <c r="E327">
        <v>6.5430000000000001</v>
      </c>
      <c r="F327">
        <v>6.3209999999999997</v>
      </c>
      <c r="G327">
        <v>5.59</v>
      </c>
      <c r="H327">
        <v>5.6</v>
      </c>
      <c r="I327">
        <v>4.8780000000000001</v>
      </c>
      <c r="J327">
        <v>4.3920000000000003</v>
      </c>
      <c r="K327">
        <v>5.468</v>
      </c>
      <c r="L327">
        <v>2.1509999999999998</v>
      </c>
      <c r="M327">
        <v>1.4430000000000001</v>
      </c>
      <c r="N327">
        <v>0.222</v>
      </c>
      <c r="O327">
        <v>0.48599999999999999</v>
      </c>
      <c r="P327">
        <v>7.56</v>
      </c>
      <c r="Q327">
        <v>1.1000000000000001</v>
      </c>
      <c r="R327">
        <v>3.9319999999999999</v>
      </c>
      <c r="S327">
        <v>0</v>
      </c>
    </row>
    <row r="328" spans="2:19">
      <c r="B328">
        <v>2004</v>
      </c>
      <c r="C328">
        <v>12</v>
      </c>
      <c r="D328">
        <v>7.2629999999999999</v>
      </c>
      <c r="E328">
        <v>6.6890000000000001</v>
      </c>
      <c r="F328">
        <v>6.4269999999999996</v>
      </c>
      <c r="G328">
        <v>5.6879999999999997</v>
      </c>
      <c r="H328">
        <v>5.7030000000000003</v>
      </c>
      <c r="I328">
        <v>4.9790000000000001</v>
      </c>
      <c r="J328">
        <v>4.4429999999999996</v>
      </c>
      <c r="K328">
        <v>5.5659999999999998</v>
      </c>
      <c r="L328">
        <v>2.246</v>
      </c>
      <c r="M328">
        <v>1.448</v>
      </c>
      <c r="N328">
        <v>0.26200000000000001</v>
      </c>
      <c r="O328">
        <v>0.53600000000000003</v>
      </c>
      <c r="P328">
        <v>7.57</v>
      </c>
      <c r="Q328">
        <v>1.0900000000000001</v>
      </c>
      <c r="R328">
        <v>3.8130000000000002</v>
      </c>
      <c r="S328">
        <v>0</v>
      </c>
    </row>
    <row r="329" spans="2:19">
      <c r="B329">
        <v>2005</v>
      </c>
      <c r="C329">
        <v>1</v>
      </c>
      <c r="D329">
        <v>7.3780000000000001</v>
      </c>
      <c r="E329">
        <v>6.7750000000000004</v>
      </c>
      <c r="F329">
        <v>6.5019999999999998</v>
      </c>
      <c r="G329">
        <v>5.7679999999999998</v>
      </c>
      <c r="H329">
        <v>5.7750000000000004</v>
      </c>
      <c r="I329">
        <v>5.048</v>
      </c>
      <c r="J329">
        <v>4.5830000000000002</v>
      </c>
      <c r="K329">
        <v>5.6790000000000003</v>
      </c>
      <c r="L329">
        <v>2.1920000000000002</v>
      </c>
      <c r="M329">
        <v>1.454</v>
      </c>
      <c r="N329">
        <v>0.27300000000000002</v>
      </c>
      <c r="O329">
        <v>0.46500000000000002</v>
      </c>
      <c r="P329">
        <v>7.55</v>
      </c>
      <c r="Q329">
        <v>1.1200000000000001</v>
      </c>
      <c r="R329">
        <v>3.8479999999999999</v>
      </c>
      <c r="S329">
        <v>0</v>
      </c>
    </row>
    <row r="330" spans="2:19">
      <c r="B330">
        <v>2005</v>
      </c>
      <c r="C330">
        <v>2</v>
      </c>
      <c r="D330">
        <v>6.952</v>
      </c>
      <c r="E330">
        <v>6.7030000000000003</v>
      </c>
      <c r="F330">
        <v>6.4509999999999996</v>
      </c>
      <c r="G330">
        <v>5.7030000000000003</v>
      </c>
      <c r="H330">
        <v>5.7030000000000003</v>
      </c>
      <c r="I330">
        <v>4.9550000000000001</v>
      </c>
      <c r="J330">
        <v>4.5609999999999999</v>
      </c>
      <c r="K330">
        <v>5.6319999999999997</v>
      </c>
      <c r="L330">
        <v>2.1419999999999999</v>
      </c>
      <c r="M330">
        <v>1.496</v>
      </c>
      <c r="N330">
        <v>0.252</v>
      </c>
      <c r="O330">
        <v>0.39400000000000002</v>
      </c>
      <c r="P330">
        <v>7.67</v>
      </c>
      <c r="Q330">
        <v>1.1599999999999999</v>
      </c>
      <c r="R330">
        <v>3.8140000000000001</v>
      </c>
      <c r="S330">
        <v>0</v>
      </c>
    </row>
    <row r="331" spans="2:19">
      <c r="B331">
        <v>2005</v>
      </c>
      <c r="C331">
        <v>3</v>
      </c>
      <c r="D331">
        <v>6.8010000000000002</v>
      </c>
      <c r="E331">
        <v>6.61</v>
      </c>
      <c r="F331">
        <v>6.41</v>
      </c>
      <c r="G331">
        <v>5.665</v>
      </c>
      <c r="H331">
        <v>5.67</v>
      </c>
      <c r="I331">
        <v>4.9290000000000003</v>
      </c>
      <c r="J331">
        <v>4.5670000000000002</v>
      </c>
      <c r="K331">
        <v>5.5880000000000001</v>
      </c>
      <c r="L331">
        <v>2.0430000000000001</v>
      </c>
      <c r="M331">
        <v>1.4810000000000001</v>
      </c>
      <c r="N331">
        <v>0.2</v>
      </c>
      <c r="O331">
        <v>0.36199999999999999</v>
      </c>
      <c r="P331">
        <v>7.61</v>
      </c>
      <c r="Q331">
        <v>1.1299999999999999</v>
      </c>
      <c r="R331">
        <v>4.0110000000000001</v>
      </c>
      <c r="S331">
        <v>0</v>
      </c>
    </row>
    <row r="332" spans="2:19">
      <c r="B332">
        <v>2005</v>
      </c>
      <c r="C332">
        <v>4</v>
      </c>
      <c r="D332">
        <v>6.8970000000000002</v>
      </c>
      <c r="E332">
        <v>6.5069999999999997</v>
      </c>
      <c r="F332">
        <v>6.3010000000000002</v>
      </c>
      <c r="G332">
        <v>5.57</v>
      </c>
      <c r="H332">
        <v>5.5730000000000004</v>
      </c>
      <c r="I332">
        <v>4.8449999999999998</v>
      </c>
      <c r="J332">
        <v>4.4370000000000003</v>
      </c>
      <c r="K332">
        <v>5.4720000000000004</v>
      </c>
      <c r="L332">
        <v>2.0699999999999998</v>
      </c>
      <c r="M332">
        <v>1.456</v>
      </c>
      <c r="N332">
        <v>0.20599999999999999</v>
      </c>
      <c r="O332">
        <v>0.40799999999999997</v>
      </c>
      <c r="P332">
        <v>7.61</v>
      </c>
      <c r="Q332">
        <v>1.1200000000000001</v>
      </c>
      <c r="R332">
        <v>4.1550000000000002</v>
      </c>
      <c r="S332">
        <v>0</v>
      </c>
    </row>
    <row r="333" spans="2:19">
      <c r="B333">
        <v>2005</v>
      </c>
      <c r="C333">
        <v>5</v>
      </c>
      <c r="D333">
        <v>6.9560000000000004</v>
      </c>
      <c r="E333">
        <v>6.5819999999999999</v>
      </c>
      <c r="F333">
        <v>6.367</v>
      </c>
      <c r="G333">
        <v>5.625</v>
      </c>
      <c r="H333">
        <v>5.6340000000000003</v>
      </c>
      <c r="I333">
        <v>4.9009999999999998</v>
      </c>
      <c r="J333">
        <v>4.4329999999999998</v>
      </c>
      <c r="K333">
        <v>5.508</v>
      </c>
      <c r="L333">
        <v>2.149</v>
      </c>
      <c r="M333">
        <v>1.4650000000000001</v>
      </c>
      <c r="N333">
        <v>0.215</v>
      </c>
      <c r="O333">
        <v>0.46800000000000003</v>
      </c>
      <c r="P333">
        <v>7.57</v>
      </c>
      <c r="Q333">
        <v>1.08</v>
      </c>
      <c r="R333">
        <v>3.86</v>
      </c>
      <c r="S333">
        <v>0</v>
      </c>
    </row>
    <row r="334" spans="2:19">
      <c r="B334">
        <v>2005</v>
      </c>
      <c r="C334">
        <v>6</v>
      </c>
      <c r="D334">
        <v>6.9989999999999997</v>
      </c>
      <c r="E334">
        <v>6.5510000000000002</v>
      </c>
      <c r="F334">
        <v>6.2729999999999997</v>
      </c>
      <c r="G334">
        <v>5.5410000000000004</v>
      </c>
      <c r="H334">
        <v>5.5469999999999997</v>
      </c>
      <c r="I334">
        <v>4.8209999999999997</v>
      </c>
      <c r="J334">
        <v>4.3559999999999999</v>
      </c>
      <c r="K334">
        <v>5.4539999999999997</v>
      </c>
      <c r="L334">
        <v>2.1949999999999998</v>
      </c>
      <c r="M334">
        <v>1.452</v>
      </c>
      <c r="N334">
        <v>0.27800000000000002</v>
      </c>
      <c r="O334">
        <v>0.46500000000000002</v>
      </c>
      <c r="P334">
        <v>7.6</v>
      </c>
      <c r="Q334">
        <v>1.07</v>
      </c>
      <c r="R334">
        <v>3.8050000000000002</v>
      </c>
      <c r="S334">
        <v>0</v>
      </c>
    </row>
    <row r="335" spans="2:19">
      <c r="B335">
        <v>2005</v>
      </c>
      <c r="C335">
        <v>7</v>
      </c>
      <c r="D335">
        <v>7.1120000000000001</v>
      </c>
      <c r="E335">
        <v>6.633</v>
      </c>
      <c r="F335">
        <v>6.3419999999999996</v>
      </c>
      <c r="G335">
        <v>5.6130000000000004</v>
      </c>
      <c r="H335">
        <v>5.6180000000000003</v>
      </c>
      <c r="I335">
        <v>4.8949999999999996</v>
      </c>
      <c r="J335">
        <v>4.431</v>
      </c>
      <c r="K335">
        <v>5.532</v>
      </c>
      <c r="L335">
        <v>2.202</v>
      </c>
      <c r="M335">
        <v>1.4470000000000001</v>
      </c>
      <c r="N335">
        <v>0.29099999999999998</v>
      </c>
      <c r="O335">
        <v>0.46400000000000002</v>
      </c>
      <c r="P335">
        <v>7.64</v>
      </c>
      <c r="Q335">
        <v>1.1000000000000001</v>
      </c>
      <c r="R335">
        <v>3.8580000000000001</v>
      </c>
      <c r="S335">
        <v>0</v>
      </c>
    </row>
    <row r="336" spans="2:19">
      <c r="B336">
        <v>2005</v>
      </c>
      <c r="C336">
        <v>8</v>
      </c>
      <c r="D336">
        <v>6.98</v>
      </c>
      <c r="E336">
        <v>6.609</v>
      </c>
      <c r="F336">
        <v>6.3559999999999999</v>
      </c>
      <c r="G336">
        <v>5.6289999999999996</v>
      </c>
      <c r="H336">
        <v>5.6269999999999998</v>
      </c>
      <c r="I336">
        <v>4.8979999999999997</v>
      </c>
      <c r="J336">
        <v>4.4909999999999997</v>
      </c>
      <c r="K336">
        <v>5.55</v>
      </c>
      <c r="L336">
        <v>2.1179999999999999</v>
      </c>
      <c r="M336">
        <v>1.458</v>
      </c>
      <c r="N336">
        <v>0.253</v>
      </c>
      <c r="O336">
        <v>0.40699999999999997</v>
      </c>
      <c r="P336">
        <v>7.64</v>
      </c>
      <c r="Q336">
        <v>1.1100000000000001</v>
      </c>
      <c r="R336">
        <v>3.9740000000000002</v>
      </c>
      <c r="S336">
        <v>0</v>
      </c>
    </row>
    <row r="337" spans="2:19">
      <c r="B337">
        <v>2005</v>
      </c>
      <c r="C337">
        <v>9</v>
      </c>
      <c r="D337">
        <v>6.726</v>
      </c>
      <c r="E337">
        <v>6.508</v>
      </c>
      <c r="F337">
        <v>6.3179999999999996</v>
      </c>
      <c r="G337">
        <v>5.5979999999999999</v>
      </c>
      <c r="H337">
        <v>5.5990000000000002</v>
      </c>
      <c r="I337">
        <v>4.88</v>
      </c>
      <c r="J337">
        <v>4.524</v>
      </c>
      <c r="K337">
        <v>5.516</v>
      </c>
      <c r="L337">
        <v>1.984</v>
      </c>
      <c r="M337">
        <v>1.4379999999999999</v>
      </c>
      <c r="N337">
        <v>0.19</v>
      </c>
      <c r="O337">
        <v>0.35599999999999998</v>
      </c>
      <c r="P337">
        <v>7.59</v>
      </c>
      <c r="Q337">
        <v>1.1100000000000001</v>
      </c>
      <c r="R337">
        <v>4.1559999999999997</v>
      </c>
      <c r="S337">
        <v>0</v>
      </c>
    </row>
    <row r="338" spans="2:19">
      <c r="B338">
        <v>2005</v>
      </c>
      <c r="C338">
        <v>10</v>
      </c>
      <c r="D338">
        <v>6.8780000000000001</v>
      </c>
      <c r="E338">
        <v>6.4950000000000001</v>
      </c>
      <c r="F338">
        <v>6.3289999999999997</v>
      </c>
      <c r="G338">
        <v>5.6</v>
      </c>
      <c r="H338">
        <v>5.6059999999999999</v>
      </c>
      <c r="I338">
        <v>4.883</v>
      </c>
      <c r="J338">
        <v>4.5380000000000003</v>
      </c>
      <c r="K338">
        <v>5.5170000000000003</v>
      </c>
      <c r="L338">
        <v>1.9570000000000001</v>
      </c>
      <c r="M338">
        <v>1.446</v>
      </c>
      <c r="N338">
        <v>0.16600000000000001</v>
      </c>
      <c r="O338">
        <v>0.34499999999999997</v>
      </c>
      <c r="P338">
        <v>7.59</v>
      </c>
      <c r="Q338">
        <v>1.1499999999999999</v>
      </c>
      <c r="R338">
        <v>4.117</v>
      </c>
      <c r="S338">
        <v>0</v>
      </c>
    </row>
    <row r="339" spans="2:19">
      <c r="B339">
        <v>2005</v>
      </c>
      <c r="C339">
        <v>11</v>
      </c>
      <c r="D339">
        <v>6.8840000000000003</v>
      </c>
      <c r="E339">
        <v>6.5650000000000004</v>
      </c>
      <c r="F339">
        <v>6.3259999999999996</v>
      </c>
      <c r="G339">
        <v>5.5970000000000004</v>
      </c>
      <c r="H339">
        <v>5.6050000000000004</v>
      </c>
      <c r="I339">
        <v>4.8849999999999998</v>
      </c>
      <c r="J339">
        <v>4.4260000000000002</v>
      </c>
      <c r="K339">
        <v>5.4960000000000004</v>
      </c>
      <c r="L339">
        <v>2.1389999999999998</v>
      </c>
      <c r="M339">
        <v>1.4410000000000001</v>
      </c>
      <c r="N339">
        <v>0.23899999999999999</v>
      </c>
      <c r="O339">
        <v>0.45900000000000002</v>
      </c>
      <c r="P339">
        <v>7.59</v>
      </c>
      <c r="Q339">
        <v>1.1200000000000001</v>
      </c>
      <c r="R339">
        <v>3.9830000000000001</v>
      </c>
      <c r="S339">
        <v>0</v>
      </c>
    </row>
    <row r="340" spans="2:19">
      <c r="B340">
        <v>2005</v>
      </c>
      <c r="C340">
        <v>12</v>
      </c>
      <c r="D340">
        <v>7.4470000000000001</v>
      </c>
      <c r="E340">
        <v>6.7839999999999998</v>
      </c>
      <c r="F340">
        <v>6.4859999999999998</v>
      </c>
      <c r="G340">
        <v>5.7469999999999999</v>
      </c>
      <c r="H340">
        <v>5.758</v>
      </c>
      <c r="I340">
        <v>5.0309999999999997</v>
      </c>
      <c r="J340">
        <v>4.4870000000000001</v>
      </c>
      <c r="K340">
        <v>5.6360000000000001</v>
      </c>
      <c r="L340">
        <v>2.2970000000000002</v>
      </c>
      <c r="M340">
        <v>1.4550000000000001</v>
      </c>
      <c r="N340">
        <v>0.29799999999999999</v>
      </c>
      <c r="O340">
        <v>0.54400000000000004</v>
      </c>
      <c r="P340">
        <v>7.61</v>
      </c>
      <c r="Q340">
        <v>1.07</v>
      </c>
      <c r="R340">
        <v>3.8029999999999999</v>
      </c>
      <c r="S340">
        <v>0</v>
      </c>
    </row>
    <row r="341" spans="2:19">
      <c r="B341">
        <v>2006</v>
      </c>
      <c r="C341">
        <v>1</v>
      </c>
      <c r="D341">
        <v>7.4290000000000003</v>
      </c>
      <c r="E341">
        <v>6.7679999999999998</v>
      </c>
      <c r="F341">
        <v>6.46</v>
      </c>
      <c r="G341">
        <v>5.702</v>
      </c>
      <c r="H341">
        <v>5.71</v>
      </c>
      <c r="I341">
        <v>4.9589999999999996</v>
      </c>
      <c r="J341">
        <v>4.4480000000000004</v>
      </c>
      <c r="K341">
        <v>5.6079999999999997</v>
      </c>
      <c r="L341">
        <v>2.3199999999999998</v>
      </c>
      <c r="M341">
        <v>1.5009999999999999</v>
      </c>
      <c r="N341">
        <v>0.308</v>
      </c>
      <c r="O341">
        <v>0.51100000000000001</v>
      </c>
      <c r="P341">
        <v>7.56</v>
      </c>
      <c r="Q341">
        <v>1.03</v>
      </c>
      <c r="R341">
        <v>3.9060000000000001</v>
      </c>
      <c r="S341">
        <v>0</v>
      </c>
    </row>
    <row r="342" spans="2:19">
      <c r="B342">
        <v>2006</v>
      </c>
      <c r="C342">
        <v>2</v>
      </c>
      <c r="D342">
        <v>7.1150000000000002</v>
      </c>
      <c r="E342">
        <v>6.5940000000000003</v>
      </c>
      <c r="F342">
        <v>6.3310000000000004</v>
      </c>
      <c r="G342">
        <v>5.6079999999999997</v>
      </c>
      <c r="H342">
        <v>5.6079999999999997</v>
      </c>
      <c r="I342">
        <v>4.8840000000000003</v>
      </c>
      <c r="J342">
        <v>4.4909999999999997</v>
      </c>
      <c r="K342">
        <v>5.5419999999999998</v>
      </c>
      <c r="L342">
        <v>2.1030000000000002</v>
      </c>
      <c r="M342">
        <v>1.4470000000000001</v>
      </c>
      <c r="N342">
        <v>0.26300000000000001</v>
      </c>
      <c r="O342">
        <v>0.39300000000000002</v>
      </c>
      <c r="P342">
        <v>7.61</v>
      </c>
      <c r="Q342">
        <v>1.1000000000000001</v>
      </c>
      <c r="R342">
        <v>4.0730000000000004</v>
      </c>
      <c r="S342">
        <v>0</v>
      </c>
    </row>
    <row r="343" spans="2:19">
      <c r="B343">
        <v>2006</v>
      </c>
      <c r="C343">
        <v>3</v>
      </c>
      <c r="D343">
        <v>7.1050000000000004</v>
      </c>
      <c r="E343">
        <v>6.6589999999999998</v>
      </c>
      <c r="F343">
        <v>6.4550000000000001</v>
      </c>
      <c r="G343">
        <v>5.7</v>
      </c>
      <c r="H343">
        <v>5.6980000000000004</v>
      </c>
      <c r="I343">
        <v>4.9420000000000002</v>
      </c>
      <c r="J343">
        <v>4.6239999999999997</v>
      </c>
      <c r="K343">
        <v>5.6420000000000003</v>
      </c>
      <c r="L343">
        <v>2.0350000000000001</v>
      </c>
      <c r="M343">
        <v>1.5129999999999999</v>
      </c>
      <c r="N343">
        <v>0.20399999999999999</v>
      </c>
      <c r="O343">
        <v>0.318</v>
      </c>
      <c r="P343">
        <v>7.58</v>
      </c>
      <c r="Q343">
        <v>1.1200000000000001</v>
      </c>
      <c r="R343">
        <v>4.2750000000000004</v>
      </c>
      <c r="S343">
        <v>0</v>
      </c>
    </row>
    <row r="344" spans="2:19">
      <c r="B344">
        <v>2006</v>
      </c>
      <c r="C344">
        <v>4</v>
      </c>
      <c r="D344">
        <v>7.0419999999999998</v>
      </c>
      <c r="E344">
        <v>6.6210000000000004</v>
      </c>
      <c r="F344">
        <v>6.4219999999999997</v>
      </c>
      <c r="G344">
        <v>5.6840000000000002</v>
      </c>
      <c r="H344">
        <v>5.6909999999999998</v>
      </c>
      <c r="I344">
        <v>4.96</v>
      </c>
      <c r="J344">
        <v>4.5620000000000003</v>
      </c>
      <c r="K344">
        <v>5.5919999999999996</v>
      </c>
      <c r="L344">
        <v>2.0590000000000002</v>
      </c>
      <c r="M344">
        <v>1.462</v>
      </c>
      <c r="N344">
        <v>0.19900000000000001</v>
      </c>
      <c r="O344">
        <v>0.39800000000000002</v>
      </c>
      <c r="P344">
        <v>7.57</v>
      </c>
      <c r="Q344">
        <v>1.1200000000000001</v>
      </c>
      <c r="R344">
        <v>3.9260000000000002</v>
      </c>
      <c r="S344">
        <v>0</v>
      </c>
    </row>
    <row r="345" spans="2:19">
      <c r="B345">
        <v>2006</v>
      </c>
      <c r="C345">
        <v>5</v>
      </c>
      <c r="D345">
        <v>6.9850000000000003</v>
      </c>
      <c r="E345">
        <v>6.532</v>
      </c>
      <c r="F345">
        <v>6.2969999999999997</v>
      </c>
      <c r="G345">
        <v>5.5650000000000004</v>
      </c>
      <c r="H345">
        <v>5.5759999999999996</v>
      </c>
      <c r="I345">
        <v>4.8550000000000004</v>
      </c>
      <c r="J345">
        <v>4.3760000000000003</v>
      </c>
      <c r="K345">
        <v>5.4539999999999997</v>
      </c>
      <c r="L345">
        <v>2.1560000000000001</v>
      </c>
      <c r="M345">
        <v>1.4419999999999999</v>
      </c>
      <c r="N345">
        <v>0.23499999999999999</v>
      </c>
      <c r="O345">
        <v>0.47899999999999998</v>
      </c>
      <c r="P345">
        <v>7.57</v>
      </c>
      <c r="Q345">
        <v>1.04</v>
      </c>
      <c r="R345">
        <v>3.9369999999999998</v>
      </c>
      <c r="S345">
        <v>0</v>
      </c>
    </row>
    <row r="346" spans="2:19">
      <c r="B346">
        <v>2006</v>
      </c>
      <c r="C346">
        <v>6</v>
      </c>
      <c r="D346">
        <v>6.8920000000000003</v>
      </c>
      <c r="E346">
        <v>6.5549999999999997</v>
      </c>
      <c r="F346">
        <v>6.2919999999999998</v>
      </c>
      <c r="G346">
        <v>5.5720000000000001</v>
      </c>
      <c r="H346">
        <v>5.5789999999999997</v>
      </c>
      <c r="I346">
        <v>4.8659999999999997</v>
      </c>
      <c r="J346">
        <v>4.3819999999999997</v>
      </c>
      <c r="K346">
        <v>5.468</v>
      </c>
      <c r="L346">
        <v>2.173</v>
      </c>
      <c r="M346">
        <v>1.4259999999999999</v>
      </c>
      <c r="N346">
        <v>0.26300000000000001</v>
      </c>
      <c r="O346">
        <v>0.48399999999999999</v>
      </c>
      <c r="P346">
        <v>7.59</v>
      </c>
      <c r="Q346">
        <v>1.07</v>
      </c>
      <c r="R346">
        <v>3.9889999999999999</v>
      </c>
      <c r="S346">
        <v>0</v>
      </c>
    </row>
    <row r="347" spans="2:19">
      <c r="B347">
        <v>2006</v>
      </c>
      <c r="C347">
        <v>7</v>
      </c>
      <c r="D347">
        <v>6.9009999999999998</v>
      </c>
      <c r="E347">
        <v>6.5880000000000001</v>
      </c>
      <c r="F347">
        <v>6.3230000000000004</v>
      </c>
      <c r="G347">
        <v>5.6070000000000002</v>
      </c>
      <c r="H347">
        <v>5.6120000000000001</v>
      </c>
      <c r="I347">
        <v>4.9000000000000004</v>
      </c>
      <c r="J347">
        <v>4.468</v>
      </c>
      <c r="K347">
        <v>5.5279999999999996</v>
      </c>
      <c r="L347">
        <v>2.12</v>
      </c>
      <c r="M347">
        <v>1.423</v>
      </c>
      <c r="N347">
        <v>0.26500000000000001</v>
      </c>
      <c r="O347">
        <v>0.432</v>
      </c>
      <c r="P347">
        <v>7.58</v>
      </c>
      <c r="Q347">
        <v>1.06</v>
      </c>
      <c r="R347">
        <v>3.9279999999999999</v>
      </c>
      <c r="S347">
        <v>0</v>
      </c>
    </row>
    <row r="348" spans="2:19">
      <c r="B348">
        <v>2006</v>
      </c>
      <c r="C348">
        <v>8</v>
      </c>
      <c r="D348">
        <v>6.9340000000000002</v>
      </c>
      <c r="E348">
        <v>6.6040000000000001</v>
      </c>
      <c r="F348">
        <v>6.3479999999999999</v>
      </c>
      <c r="G348">
        <v>5.6390000000000002</v>
      </c>
      <c r="H348">
        <v>5.6379999999999999</v>
      </c>
      <c r="I348">
        <v>4.9279999999999999</v>
      </c>
      <c r="J348">
        <v>4.5650000000000004</v>
      </c>
      <c r="K348">
        <v>5.5839999999999996</v>
      </c>
      <c r="L348">
        <v>2.0390000000000001</v>
      </c>
      <c r="M348">
        <v>1.42</v>
      </c>
      <c r="N348">
        <v>0.25600000000000001</v>
      </c>
      <c r="O348">
        <v>0.36299999999999999</v>
      </c>
      <c r="P348">
        <v>7.57</v>
      </c>
      <c r="Q348">
        <v>1.05</v>
      </c>
      <c r="R348">
        <v>4.0129999999999999</v>
      </c>
      <c r="S348">
        <v>0</v>
      </c>
    </row>
    <row r="349" spans="2:19">
      <c r="B349">
        <v>2006</v>
      </c>
      <c r="C349">
        <v>9</v>
      </c>
      <c r="D349">
        <v>6.8259999999999996</v>
      </c>
      <c r="E349">
        <v>6.5609999999999999</v>
      </c>
      <c r="F349">
        <v>6.3440000000000003</v>
      </c>
      <c r="G349">
        <v>5.62</v>
      </c>
      <c r="H349">
        <v>5.6219999999999999</v>
      </c>
      <c r="I349">
        <v>4.9000000000000004</v>
      </c>
      <c r="J349">
        <v>4.5410000000000004</v>
      </c>
      <c r="K349">
        <v>5.5510000000000002</v>
      </c>
      <c r="L349">
        <v>2.02</v>
      </c>
      <c r="M349">
        <v>1.444</v>
      </c>
      <c r="N349">
        <v>0.217</v>
      </c>
      <c r="O349">
        <v>0.35899999999999999</v>
      </c>
      <c r="P349">
        <v>7.61</v>
      </c>
      <c r="Q349">
        <v>1.03</v>
      </c>
      <c r="R349">
        <v>4.1239999999999997</v>
      </c>
      <c r="S349">
        <v>0</v>
      </c>
    </row>
    <row r="350" spans="2:19">
      <c r="B350">
        <v>2006</v>
      </c>
      <c r="C350">
        <v>10</v>
      </c>
      <c r="D350">
        <v>7.032</v>
      </c>
      <c r="E350">
        <v>6.5369999999999999</v>
      </c>
      <c r="F350">
        <v>6.3739999999999997</v>
      </c>
      <c r="G350">
        <v>5.6369999999999996</v>
      </c>
      <c r="H350">
        <v>5.6459999999999999</v>
      </c>
      <c r="I350">
        <v>4.9189999999999996</v>
      </c>
      <c r="J350">
        <v>4.5119999999999996</v>
      </c>
      <c r="K350">
        <v>5.524</v>
      </c>
      <c r="L350">
        <v>2.0249999999999999</v>
      </c>
      <c r="M350">
        <v>1.4550000000000001</v>
      </c>
      <c r="N350">
        <v>0.16300000000000001</v>
      </c>
      <c r="O350">
        <v>0.40699999999999997</v>
      </c>
      <c r="P350">
        <v>7.55</v>
      </c>
      <c r="Q350">
        <v>1.0900000000000001</v>
      </c>
      <c r="R350">
        <v>4.141</v>
      </c>
      <c r="S350">
        <v>0</v>
      </c>
    </row>
    <row r="351" spans="2:19">
      <c r="B351">
        <v>2006</v>
      </c>
      <c r="C351">
        <v>11</v>
      </c>
      <c r="D351">
        <v>7.0330000000000004</v>
      </c>
      <c r="E351">
        <v>6.609</v>
      </c>
      <c r="F351">
        <v>6.3929999999999998</v>
      </c>
      <c r="G351">
        <v>5.6449999999999996</v>
      </c>
      <c r="H351">
        <v>5.6529999999999996</v>
      </c>
      <c r="I351">
        <v>4.9130000000000003</v>
      </c>
      <c r="J351">
        <v>4.4710000000000001</v>
      </c>
      <c r="K351">
        <v>5.54</v>
      </c>
      <c r="L351">
        <v>2.1379999999999999</v>
      </c>
      <c r="M351">
        <v>1.48</v>
      </c>
      <c r="N351">
        <v>0.216</v>
      </c>
      <c r="O351">
        <v>0.442</v>
      </c>
      <c r="P351">
        <v>7.55</v>
      </c>
      <c r="Q351">
        <v>1.1299999999999999</v>
      </c>
      <c r="R351">
        <v>3.9279999999999999</v>
      </c>
      <c r="S351">
        <v>0</v>
      </c>
    </row>
    <row r="352" spans="2:19">
      <c r="B352">
        <v>2006</v>
      </c>
      <c r="C352">
        <v>12</v>
      </c>
      <c r="E352">
        <v>6.7050000000000001</v>
      </c>
      <c r="F352">
        <v>6.4050000000000002</v>
      </c>
      <c r="G352">
        <v>5.665</v>
      </c>
      <c r="H352">
        <v>5.6669999999999998</v>
      </c>
      <c r="I352">
        <v>4.9290000000000003</v>
      </c>
      <c r="J352">
        <v>4.431</v>
      </c>
      <c r="K352">
        <v>5.5679999999999996</v>
      </c>
      <c r="L352">
        <v>2.274</v>
      </c>
      <c r="M352">
        <v>1.476</v>
      </c>
      <c r="N352">
        <v>0.3</v>
      </c>
      <c r="O352">
        <v>0.498</v>
      </c>
      <c r="P352">
        <v>7.6</v>
      </c>
      <c r="Q352">
        <v>1.1000000000000001</v>
      </c>
      <c r="S352">
        <v>13</v>
      </c>
    </row>
    <row r="353" spans="2:19">
      <c r="B353">
        <v>2007</v>
      </c>
      <c r="C353">
        <v>1</v>
      </c>
      <c r="E353">
        <v>6.5940000000000003</v>
      </c>
      <c r="F353">
        <v>6.2919999999999998</v>
      </c>
      <c r="G353">
        <v>5.5519999999999996</v>
      </c>
      <c r="H353">
        <v>5.5570000000000004</v>
      </c>
      <c r="I353">
        <v>4.8220000000000001</v>
      </c>
      <c r="J353">
        <v>4.3220000000000001</v>
      </c>
      <c r="K353">
        <v>5.4580000000000002</v>
      </c>
      <c r="L353">
        <v>2.2719999999999998</v>
      </c>
      <c r="M353">
        <v>1.47</v>
      </c>
      <c r="N353">
        <v>0.30199999999999999</v>
      </c>
      <c r="O353">
        <v>0.5</v>
      </c>
      <c r="P353">
        <v>7.64</v>
      </c>
      <c r="Q353">
        <v>1.03</v>
      </c>
      <c r="S353">
        <v>13</v>
      </c>
    </row>
    <row r="354" spans="2:19">
      <c r="B354">
        <v>2007</v>
      </c>
      <c r="C354">
        <v>2</v>
      </c>
      <c r="D354">
        <v>6.8250000000000002</v>
      </c>
      <c r="E354">
        <v>6.6180000000000003</v>
      </c>
      <c r="F354">
        <v>6.3650000000000002</v>
      </c>
      <c r="G354">
        <v>5.6349999999999998</v>
      </c>
      <c r="H354">
        <v>5.6319999999999997</v>
      </c>
      <c r="I354">
        <v>4.9000000000000004</v>
      </c>
      <c r="J354">
        <v>4.4850000000000003</v>
      </c>
      <c r="K354">
        <v>5.5519999999999996</v>
      </c>
      <c r="L354">
        <v>2.133</v>
      </c>
      <c r="M354">
        <v>1.4650000000000001</v>
      </c>
      <c r="N354">
        <v>0.253</v>
      </c>
      <c r="O354">
        <v>0.41499999999999998</v>
      </c>
      <c r="P354">
        <v>7.6</v>
      </c>
      <c r="Q354">
        <v>1.02</v>
      </c>
      <c r="R354">
        <v>3.9140000000000001</v>
      </c>
      <c r="S354">
        <v>0</v>
      </c>
    </row>
    <row r="355" spans="2:19">
      <c r="B355">
        <v>2007</v>
      </c>
      <c r="C355">
        <v>3</v>
      </c>
      <c r="D355">
        <v>6.7469999999999999</v>
      </c>
      <c r="E355">
        <v>6.4260000000000002</v>
      </c>
      <c r="F355">
        <v>6.2350000000000003</v>
      </c>
      <c r="G355">
        <v>5.5010000000000003</v>
      </c>
      <c r="H355">
        <v>5.4960000000000004</v>
      </c>
      <c r="I355">
        <v>4.7569999999999997</v>
      </c>
      <c r="J355">
        <v>4.4039999999999999</v>
      </c>
      <c r="K355">
        <v>5.415</v>
      </c>
      <c r="L355">
        <v>2.0219999999999998</v>
      </c>
      <c r="M355">
        <v>1.478</v>
      </c>
      <c r="N355">
        <v>0.191</v>
      </c>
      <c r="O355">
        <v>0.35299999999999998</v>
      </c>
      <c r="P355">
        <v>7.6</v>
      </c>
      <c r="Q355">
        <v>1.1000000000000001</v>
      </c>
      <c r="R355">
        <v>4.0439999999999996</v>
      </c>
      <c r="S355">
        <v>0</v>
      </c>
    </row>
    <row r="356" spans="2:19">
      <c r="B356">
        <v>2007</v>
      </c>
      <c r="C356">
        <v>4</v>
      </c>
      <c r="D356">
        <v>6.9180000000000001</v>
      </c>
      <c r="E356">
        <v>6.39</v>
      </c>
      <c r="F356">
        <v>6.2110000000000003</v>
      </c>
      <c r="G356">
        <v>5.484</v>
      </c>
      <c r="H356">
        <v>5.4850000000000003</v>
      </c>
      <c r="I356">
        <v>4.758</v>
      </c>
      <c r="J356">
        <v>4.3899999999999997</v>
      </c>
      <c r="K356">
        <v>5.39</v>
      </c>
      <c r="L356">
        <v>2</v>
      </c>
      <c r="M356">
        <v>1.4530000000000001</v>
      </c>
      <c r="N356">
        <v>0.17899999999999999</v>
      </c>
      <c r="O356">
        <v>0.36799999999999999</v>
      </c>
      <c r="P356">
        <v>7.6</v>
      </c>
      <c r="Q356">
        <v>1.0900000000000001</v>
      </c>
      <c r="R356">
        <v>3.8079999999999998</v>
      </c>
      <c r="S356">
        <v>0</v>
      </c>
    </row>
    <row r="357" spans="2:19">
      <c r="B357">
        <v>2007</v>
      </c>
      <c r="C357">
        <v>5</v>
      </c>
      <c r="D357">
        <v>6.891</v>
      </c>
      <c r="E357">
        <v>6.452</v>
      </c>
      <c r="F357">
        <v>6.2110000000000003</v>
      </c>
      <c r="G357">
        <v>5.484</v>
      </c>
      <c r="H357">
        <v>5.49</v>
      </c>
      <c r="I357">
        <v>4.7679999999999998</v>
      </c>
      <c r="J357">
        <v>4.3120000000000003</v>
      </c>
      <c r="K357">
        <v>5.3819999999999997</v>
      </c>
      <c r="L357">
        <v>2.14</v>
      </c>
      <c r="M357">
        <v>1.4430000000000001</v>
      </c>
      <c r="N357">
        <v>0.24099999999999999</v>
      </c>
      <c r="O357">
        <v>0.45600000000000002</v>
      </c>
      <c r="P357">
        <v>7.61</v>
      </c>
      <c r="Q357">
        <v>1.07</v>
      </c>
      <c r="R357">
        <v>3.7130000000000001</v>
      </c>
      <c r="S357">
        <v>0</v>
      </c>
    </row>
    <row r="358" spans="2:19">
      <c r="B358">
        <v>2007</v>
      </c>
      <c r="C358">
        <v>6</v>
      </c>
      <c r="D358">
        <v>6.9180000000000001</v>
      </c>
      <c r="E358">
        <v>6.5170000000000003</v>
      </c>
      <c r="F358">
        <v>6.2380000000000004</v>
      </c>
      <c r="G358">
        <v>5.5140000000000002</v>
      </c>
      <c r="H358">
        <v>5.52</v>
      </c>
      <c r="I358">
        <v>4.8029999999999999</v>
      </c>
      <c r="J358">
        <v>4.306</v>
      </c>
      <c r="K358">
        <v>5.4119999999999999</v>
      </c>
      <c r="L358">
        <v>2.2109999999999999</v>
      </c>
      <c r="M358">
        <v>1.4350000000000001</v>
      </c>
      <c r="N358">
        <v>0.27900000000000003</v>
      </c>
      <c r="O358">
        <v>0.497</v>
      </c>
      <c r="P358">
        <v>7.58</v>
      </c>
      <c r="Q358">
        <v>1.01</v>
      </c>
      <c r="R358">
        <v>3.8069999999999999</v>
      </c>
      <c r="S358">
        <v>0</v>
      </c>
    </row>
    <row r="359" spans="2:19">
      <c r="B359">
        <v>2007</v>
      </c>
      <c r="C359">
        <v>7</v>
      </c>
      <c r="D359">
        <v>6.944</v>
      </c>
      <c r="E359">
        <v>6.6219999999999999</v>
      </c>
      <c r="F359">
        <v>6.3339999999999996</v>
      </c>
      <c r="G359">
        <v>5.5990000000000002</v>
      </c>
      <c r="H359">
        <v>5.6020000000000003</v>
      </c>
      <c r="I359">
        <v>4.8710000000000004</v>
      </c>
      <c r="J359">
        <v>4.3959999999999999</v>
      </c>
      <c r="K359">
        <v>5.5090000000000003</v>
      </c>
      <c r="L359">
        <v>2.226</v>
      </c>
      <c r="M359">
        <v>1.4630000000000001</v>
      </c>
      <c r="N359">
        <v>0.28799999999999998</v>
      </c>
      <c r="O359">
        <v>0.47499999999999998</v>
      </c>
      <c r="P359">
        <v>7.58</v>
      </c>
      <c r="Q359">
        <v>1.01</v>
      </c>
      <c r="R359">
        <v>3.9910000000000001</v>
      </c>
      <c r="S359">
        <v>0</v>
      </c>
    </row>
    <row r="360" spans="2:19">
      <c r="B360">
        <v>2007</v>
      </c>
      <c r="C360">
        <v>8</v>
      </c>
      <c r="D360">
        <v>6.8159999999999998</v>
      </c>
      <c r="E360">
        <v>6.6040000000000001</v>
      </c>
      <c r="F360">
        <v>6.3739999999999997</v>
      </c>
      <c r="G360">
        <v>5.63</v>
      </c>
      <c r="H360">
        <v>5.6319999999999997</v>
      </c>
      <c r="I360">
        <v>4.8890000000000002</v>
      </c>
      <c r="J360">
        <v>4.5389999999999997</v>
      </c>
      <c r="K360">
        <v>5.5720000000000001</v>
      </c>
      <c r="L360">
        <v>2.0649999999999999</v>
      </c>
      <c r="M360">
        <v>1.4850000000000001</v>
      </c>
      <c r="N360">
        <v>0.23</v>
      </c>
      <c r="O360">
        <v>0.35</v>
      </c>
      <c r="P360">
        <v>7.54</v>
      </c>
      <c r="Q360">
        <v>1.03</v>
      </c>
      <c r="R360">
        <v>4.1959999999999997</v>
      </c>
      <c r="S360">
        <v>0</v>
      </c>
    </row>
    <row r="361" spans="2:19">
      <c r="B361">
        <v>2007</v>
      </c>
      <c r="C361">
        <v>9</v>
      </c>
      <c r="D361">
        <v>6.9450000000000003</v>
      </c>
      <c r="E361">
        <v>6.5830000000000002</v>
      </c>
      <c r="F361">
        <v>6.3769999999999998</v>
      </c>
      <c r="G361">
        <v>5.6379999999999999</v>
      </c>
      <c r="H361">
        <v>5.6390000000000002</v>
      </c>
      <c r="I361">
        <v>4.9000000000000004</v>
      </c>
      <c r="J361">
        <v>4.5629999999999997</v>
      </c>
      <c r="K361">
        <v>5.5730000000000004</v>
      </c>
      <c r="L361">
        <v>2.02</v>
      </c>
      <c r="M361">
        <v>1.4770000000000001</v>
      </c>
      <c r="N361">
        <v>0.20599999999999999</v>
      </c>
      <c r="O361">
        <v>0.33700000000000002</v>
      </c>
      <c r="P361">
        <v>7.55</v>
      </c>
      <c r="Q361">
        <v>1.03</v>
      </c>
      <c r="R361">
        <v>4.1879999999999997</v>
      </c>
      <c r="S361">
        <v>0</v>
      </c>
    </row>
    <row r="362" spans="2:19">
      <c r="B362">
        <v>2007</v>
      </c>
      <c r="C362">
        <v>10</v>
      </c>
      <c r="D362">
        <v>6.9550000000000001</v>
      </c>
      <c r="E362">
        <v>6.5359999999999996</v>
      </c>
      <c r="F362">
        <v>6.3470000000000004</v>
      </c>
      <c r="G362">
        <v>5.609</v>
      </c>
      <c r="H362">
        <v>5.6139999999999999</v>
      </c>
      <c r="I362">
        <v>4.8819999999999997</v>
      </c>
      <c r="J362">
        <v>4.4580000000000002</v>
      </c>
      <c r="K362">
        <v>5.4969999999999999</v>
      </c>
      <c r="L362">
        <v>2.0779999999999998</v>
      </c>
      <c r="M362">
        <v>1.4650000000000001</v>
      </c>
      <c r="N362">
        <v>0.189</v>
      </c>
      <c r="O362">
        <v>0.42399999999999999</v>
      </c>
      <c r="P362">
        <v>7.52</v>
      </c>
      <c r="Q362">
        <v>1.02</v>
      </c>
      <c r="R362">
        <v>3.8420000000000001</v>
      </c>
      <c r="S362">
        <v>0</v>
      </c>
    </row>
    <row r="363" spans="2:19">
      <c r="B363">
        <v>2007</v>
      </c>
      <c r="C363">
        <v>11</v>
      </c>
      <c r="D363">
        <v>7.069</v>
      </c>
      <c r="E363">
        <v>6.5449999999999999</v>
      </c>
      <c r="F363">
        <v>6.3280000000000003</v>
      </c>
      <c r="G363">
        <v>5.5839999999999996</v>
      </c>
      <c r="H363">
        <v>5.593</v>
      </c>
      <c r="I363">
        <v>4.8579999999999997</v>
      </c>
      <c r="J363">
        <v>4.3689999999999998</v>
      </c>
      <c r="K363">
        <v>5.4569999999999999</v>
      </c>
      <c r="L363">
        <v>2.1760000000000002</v>
      </c>
      <c r="M363">
        <v>1.47</v>
      </c>
      <c r="N363">
        <v>0.217</v>
      </c>
      <c r="O363">
        <v>0.48899999999999999</v>
      </c>
      <c r="P363">
        <v>7.56</v>
      </c>
      <c r="Q363">
        <v>1.06</v>
      </c>
      <c r="R363">
        <v>3.694</v>
      </c>
      <c r="S363">
        <v>0</v>
      </c>
    </row>
    <row r="364" spans="2:19">
      <c r="B364">
        <v>2007</v>
      </c>
      <c r="C364">
        <v>12</v>
      </c>
      <c r="D364">
        <v>7.03</v>
      </c>
      <c r="E364">
        <v>6.58</v>
      </c>
      <c r="F364">
        <v>6.3040000000000003</v>
      </c>
      <c r="G364">
        <v>5.5650000000000004</v>
      </c>
      <c r="H364">
        <v>5.5720000000000001</v>
      </c>
      <c r="I364">
        <v>4.8410000000000002</v>
      </c>
      <c r="J364">
        <v>4.3529999999999998</v>
      </c>
      <c r="K364">
        <v>5.4669999999999996</v>
      </c>
      <c r="L364">
        <v>2.2269999999999999</v>
      </c>
      <c r="M364">
        <v>1.4630000000000001</v>
      </c>
      <c r="N364">
        <v>0.27600000000000002</v>
      </c>
      <c r="O364">
        <v>0.48699999999999999</v>
      </c>
      <c r="P364">
        <v>7.56</v>
      </c>
      <c r="Q364">
        <v>1.06</v>
      </c>
      <c r="R364">
        <v>3.633</v>
      </c>
      <c r="S364">
        <v>0</v>
      </c>
    </row>
    <row r="365" spans="2:19">
      <c r="B365">
        <v>2008</v>
      </c>
      <c r="C365">
        <v>1</v>
      </c>
      <c r="D365">
        <v>7.069</v>
      </c>
      <c r="E365">
        <v>6.7050000000000001</v>
      </c>
      <c r="F365">
        <v>6.4039999999999999</v>
      </c>
      <c r="G365">
        <v>5.6879999999999997</v>
      </c>
      <c r="H365">
        <v>5.6879999999999997</v>
      </c>
      <c r="I365">
        <v>4.9720000000000004</v>
      </c>
      <c r="J365">
        <v>4.5229999999999997</v>
      </c>
      <c r="K365">
        <v>5.6139999999999999</v>
      </c>
      <c r="L365">
        <v>2.1819999999999999</v>
      </c>
      <c r="M365">
        <v>1.4319999999999999</v>
      </c>
      <c r="N365">
        <v>0.30099999999999999</v>
      </c>
      <c r="O365">
        <v>0.44900000000000001</v>
      </c>
      <c r="P365">
        <v>7.63</v>
      </c>
      <c r="Q365">
        <v>1.1100000000000001</v>
      </c>
      <c r="R365">
        <v>3.89</v>
      </c>
      <c r="S365">
        <v>0</v>
      </c>
    </row>
    <row r="366" spans="2:19">
      <c r="B366">
        <v>2008</v>
      </c>
      <c r="C366">
        <v>2</v>
      </c>
      <c r="D366">
        <v>6.85</v>
      </c>
      <c r="E366">
        <v>6.5819999999999999</v>
      </c>
      <c r="F366">
        <v>6.3239999999999998</v>
      </c>
      <c r="G366">
        <v>5.5949999999999998</v>
      </c>
      <c r="H366">
        <v>5.59</v>
      </c>
      <c r="I366">
        <v>4.8559999999999999</v>
      </c>
      <c r="J366">
        <v>4.4589999999999996</v>
      </c>
      <c r="K366">
        <v>5.52</v>
      </c>
      <c r="L366">
        <v>2.1230000000000002</v>
      </c>
      <c r="M366">
        <v>1.468</v>
      </c>
      <c r="N366">
        <v>0.25800000000000001</v>
      </c>
      <c r="O366">
        <v>0.39700000000000002</v>
      </c>
      <c r="P366">
        <v>7.62</v>
      </c>
      <c r="Q366">
        <v>1.08</v>
      </c>
      <c r="R366">
        <v>4.0149999999999997</v>
      </c>
      <c r="S366">
        <v>0</v>
      </c>
    </row>
    <row r="367" spans="2:19">
      <c r="B367">
        <v>2008</v>
      </c>
      <c r="C367">
        <v>3</v>
      </c>
      <c r="D367">
        <v>6.6529999999999996</v>
      </c>
      <c r="E367">
        <v>6.3710000000000004</v>
      </c>
      <c r="F367">
        <v>6.1639999999999997</v>
      </c>
      <c r="G367">
        <v>5.4589999999999996</v>
      </c>
      <c r="H367">
        <v>5.4560000000000004</v>
      </c>
      <c r="I367">
        <v>4.7480000000000002</v>
      </c>
      <c r="J367">
        <v>4.383</v>
      </c>
      <c r="K367">
        <v>5.3769999999999998</v>
      </c>
      <c r="L367">
        <v>1.988</v>
      </c>
      <c r="M367">
        <v>1.4159999999999999</v>
      </c>
      <c r="N367">
        <v>0.20699999999999999</v>
      </c>
      <c r="O367">
        <v>0.36499999999999999</v>
      </c>
      <c r="P367">
        <v>7.64</v>
      </c>
      <c r="Q367">
        <v>1.06</v>
      </c>
      <c r="R367">
        <v>4.149</v>
      </c>
      <c r="S367">
        <v>0</v>
      </c>
    </row>
    <row r="368" spans="2:19">
      <c r="B368">
        <v>2008</v>
      </c>
      <c r="C368">
        <v>4</v>
      </c>
      <c r="D368">
        <v>6.8040000000000003</v>
      </c>
      <c r="E368">
        <v>6.3639999999999999</v>
      </c>
      <c r="F368">
        <v>6.1829999999999998</v>
      </c>
      <c r="G368">
        <v>5.4580000000000002</v>
      </c>
      <c r="H368">
        <v>5.46</v>
      </c>
      <c r="I368">
        <v>4.7380000000000004</v>
      </c>
      <c r="J368">
        <v>4.3419999999999996</v>
      </c>
      <c r="K368">
        <v>5.3529999999999998</v>
      </c>
      <c r="L368">
        <v>2.0219999999999998</v>
      </c>
      <c r="M368">
        <v>1.4450000000000001</v>
      </c>
      <c r="N368">
        <v>0.18099999999999999</v>
      </c>
      <c r="O368">
        <v>0.39600000000000002</v>
      </c>
      <c r="P368">
        <v>7.58</v>
      </c>
      <c r="Q368">
        <v>1.07</v>
      </c>
      <c r="R368">
        <v>3.9529999999999998</v>
      </c>
      <c r="S368">
        <v>0</v>
      </c>
    </row>
    <row r="369" spans="2:19">
      <c r="B369">
        <v>2008</v>
      </c>
      <c r="C369">
        <v>5</v>
      </c>
      <c r="D369">
        <v>6.8810000000000002</v>
      </c>
      <c r="E369">
        <v>6.4619999999999997</v>
      </c>
      <c r="F369">
        <v>6.2290000000000001</v>
      </c>
      <c r="G369">
        <v>5.4989999999999997</v>
      </c>
      <c r="H369">
        <v>5.5019999999999998</v>
      </c>
      <c r="I369">
        <v>4.7750000000000004</v>
      </c>
      <c r="J369">
        <v>4.3529999999999998</v>
      </c>
      <c r="K369">
        <v>5.4080000000000004</v>
      </c>
      <c r="L369">
        <v>2.109</v>
      </c>
      <c r="M369">
        <v>1.454</v>
      </c>
      <c r="N369">
        <v>0.23300000000000001</v>
      </c>
      <c r="O369">
        <v>0.42199999999999999</v>
      </c>
      <c r="P369">
        <v>7.58</v>
      </c>
      <c r="Q369">
        <v>1.08</v>
      </c>
      <c r="R369">
        <v>3.6789999999999998</v>
      </c>
      <c r="S369">
        <v>0</v>
      </c>
    </row>
    <row r="370" spans="2:19">
      <c r="B370">
        <v>2008</v>
      </c>
      <c r="C370">
        <v>6</v>
      </c>
      <c r="D370">
        <v>7.0279999999999996</v>
      </c>
      <c r="E370">
        <v>6.54</v>
      </c>
      <c r="F370">
        <v>6.2560000000000002</v>
      </c>
      <c r="G370">
        <v>5.5220000000000002</v>
      </c>
      <c r="H370">
        <v>5.524</v>
      </c>
      <c r="I370">
        <v>4.7930000000000001</v>
      </c>
      <c r="J370">
        <v>4.3150000000000004</v>
      </c>
      <c r="K370">
        <v>5.4279999999999999</v>
      </c>
      <c r="L370">
        <v>2.2250000000000001</v>
      </c>
      <c r="M370">
        <v>1.4630000000000001</v>
      </c>
      <c r="N370">
        <v>0.28399999999999997</v>
      </c>
      <c r="O370">
        <v>0.47799999999999998</v>
      </c>
      <c r="P370">
        <v>7.59</v>
      </c>
      <c r="Q370">
        <v>1.06</v>
      </c>
      <c r="R370">
        <v>3.718</v>
      </c>
      <c r="S370">
        <v>0</v>
      </c>
    </row>
    <row r="371" spans="2:19">
      <c r="B371">
        <v>2008</v>
      </c>
      <c r="C371">
        <v>7</v>
      </c>
      <c r="D371">
        <v>7.09</v>
      </c>
      <c r="E371">
        <v>6.68</v>
      </c>
      <c r="F371">
        <v>6.3840000000000003</v>
      </c>
      <c r="G371">
        <v>5.6379999999999999</v>
      </c>
      <c r="H371">
        <v>5.6340000000000003</v>
      </c>
      <c r="I371">
        <v>4.883</v>
      </c>
      <c r="J371">
        <v>4.42</v>
      </c>
      <c r="K371">
        <v>5.55</v>
      </c>
      <c r="L371">
        <v>2.2599999999999998</v>
      </c>
      <c r="M371">
        <v>1.5009999999999999</v>
      </c>
      <c r="N371">
        <v>0.29599999999999999</v>
      </c>
      <c r="O371">
        <v>0.46300000000000002</v>
      </c>
      <c r="P371">
        <v>7.62</v>
      </c>
      <c r="Q371">
        <v>1.08</v>
      </c>
      <c r="R371">
        <v>3.8650000000000002</v>
      </c>
      <c r="S371">
        <v>0</v>
      </c>
    </row>
    <row r="372" spans="2:19">
      <c r="B372">
        <v>2008</v>
      </c>
      <c r="C372">
        <v>8</v>
      </c>
      <c r="D372">
        <v>6.98</v>
      </c>
      <c r="E372">
        <v>6.6520000000000001</v>
      </c>
      <c r="F372">
        <v>6.4119999999999999</v>
      </c>
      <c r="G372">
        <v>5.6639999999999997</v>
      </c>
      <c r="H372">
        <v>5.6639999999999997</v>
      </c>
      <c r="I372">
        <v>4.915</v>
      </c>
      <c r="J372">
        <v>4.5419999999999998</v>
      </c>
      <c r="K372">
        <v>5.5970000000000004</v>
      </c>
      <c r="L372">
        <v>2.11</v>
      </c>
      <c r="M372">
        <v>1.4970000000000001</v>
      </c>
      <c r="N372">
        <v>0.24</v>
      </c>
      <c r="O372">
        <v>0.373</v>
      </c>
      <c r="P372">
        <v>7.59</v>
      </c>
      <c r="Q372">
        <v>1.1200000000000001</v>
      </c>
      <c r="R372">
        <v>4.0060000000000002</v>
      </c>
      <c r="S372">
        <v>0</v>
      </c>
    </row>
    <row r="373" spans="2:19">
      <c r="B373">
        <v>2008</v>
      </c>
      <c r="C373">
        <v>9</v>
      </c>
      <c r="D373">
        <v>6.8319999999999999</v>
      </c>
      <c r="E373">
        <v>6.5739999999999998</v>
      </c>
      <c r="F373">
        <v>6.3949999999999996</v>
      </c>
      <c r="G373">
        <v>5.6630000000000003</v>
      </c>
      <c r="H373">
        <v>5.6630000000000003</v>
      </c>
      <c r="I373">
        <v>4.931</v>
      </c>
      <c r="J373">
        <v>4.6239999999999997</v>
      </c>
      <c r="K373">
        <v>5.5990000000000002</v>
      </c>
      <c r="L373">
        <v>1.95</v>
      </c>
      <c r="M373">
        <v>1.464</v>
      </c>
      <c r="N373">
        <v>0.17899999999999999</v>
      </c>
      <c r="O373">
        <v>0.307</v>
      </c>
      <c r="P373">
        <v>7.6</v>
      </c>
      <c r="Q373">
        <v>1.1299999999999999</v>
      </c>
      <c r="R373">
        <v>4.4349999999999996</v>
      </c>
      <c r="S373">
        <v>0</v>
      </c>
    </row>
    <row r="374" spans="2:19">
      <c r="B374">
        <v>2008</v>
      </c>
      <c r="C374">
        <v>10</v>
      </c>
      <c r="D374">
        <v>6.8230000000000004</v>
      </c>
      <c r="E374">
        <v>6.4820000000000002</v>
      </c>
      <c r="F374">
        <v>6.3019999999999996</v>
      </c>
      <c r="G374">
        <v>5.5780000000000003</v>
      </c>
      <c r="H374">
        <v>5.58</v>
      </c>
      <c r="I374">
        <v>4.859</v>
      </c>
      <c r="J374">
        <v>4.468</v>
      </c>
      <c r="K374">
        <v>5.4749999999999996</v>
      </c>
      <c r="L374">
        <v>2.0139999999999998</v>
      </c>
      <c r="M374">
        <v>1.4430000000000001</v>
      </c>
      <c r="N374">
        <v>0.18</v>
      </c>
      <c r="O374">
        <v>0.39100000000000001</v>
      </c>
      <c r="P374">
        <v>7.58</v>
      </c>
      <c r="Q374">
        <v>1.1000000000000001</v>
      </c>
      <c r="R374">
        <v>3.9929999999999999</v>
      </c>
      <c r="S374">
        <v>0</v>
      </c>
    </row>
    <row r="375" spans="2:19">
      <c r="B375">
        <v>2008</v>
      </c>
      <c r="C375">
        <v>11</v>
      </c>
      <c r="D375">
        <v>6.944</v>
      </c>
      <c r="E375">
        <v>6.5910000000000002</v>
      </c>
      <c r="F375">
        <v>6.3579999999999997</v>
      </c>
      <c r="G375">
        <v>5.6269999999999998</v>
      </c>
      <c r="H375">
        <v>5.6340000000000003</v>
      </c>
      <c r="I375">
        <v>4.9109999999999996</v>
      </c>
      <c r="J375">
        <v>4.4240000000000004</v>
      </c>
      <c r="K375">
        <v>5.508</v>
      </c>
      <c r="L375">
        <v>2.1669999999999998</v>
      </c>
      <c r="M375">
        <v>1.4470000000000001</v>
      </c>
      <c r="N375">
        <v>0.23300000000000001</v>
      </c>
      <c r="O375">
        <v>0.48699999999999999</v>
      </c>
      <c r="P375">
        <v>7.56</v>
      </c>
      <c r="Q375">
        <v>1.0900000000000001</v>
      </c>
      <c r="R375">
        <v>3.7280000000000002</v>
      </c>
      <c r="S375">
        <v>0</v>
      </c>
    </row>
    <row r="376" spans="2:19">
      <c r="B376">
        <v>2008</v>
      </c>
      <c r="C376">
        <v>12</v>
      </c>
      <c r="D376">
        <v>7.1340000000000003</v>
      </c>
      <c r="E376">
        <v>6.6449999999999996</v>
      </c>
      <c r="F376">
        <v>6.3719999999999999</v>
      </c>
      <c r="G376">
        <v>5.6379999999999999</v>
      </c>
      <c r="H376">
        <v>5.6429999999999998</v>
      </c>
      <c r="I376">
        <v>4.9139999999999997</v>
      </c>
      <c r="J376">
        <v>4.399</v>
      </c>
      <c r="K376">
        <v>5.5220000000000002</v>
      </c>
      <c r="L376">
        <v>2.246</v>
      </c>
      <c r="M376">
        <v>1.458</v>
      </c>
      <c r="N376">
        <v>0.27300000000000002</v>
      </c>
      <c r="O376">
        <v>0.51500000000000001</v>
      </c>
      <c r="P376">
        <v>7.57</v>
      </c>
      <c r="Q376">
        <v>1.08</v>
      </c>
      <c r="R376">
        <v>3.8</v>
      </c>
      <c r="S376">
        <v>0</v>
      </c>
    </row>
    <row r="377" spans="2:19">
      <c r="B377">
        <v>2009</v>
      </c>
      <c r="C377">
        <v>1</v>
      </c>
      <c r="D377">
        <v>6.9039999999999999</v>
      </c>
      <c r="E377">
        <v>6.5670000000000002</v>
      </c>
      <c r="F377">
        <v>6.2880000000000003</v>
      </c>
      <c r="G377">
        <v>5.55</v>
      </c>
      <c r="H377">
        <v>5.5439999999999996</v>
      </c>
      <c r="I377">
        <v>4.8010000000000002</v>
      </c>
      <c r="J377">
        <v>4.3579999999999997</v>
      </c>
      <c r="K377">
        <v>5.4619999999999997</v>
      </c>
      <c r="L377">
        <v>2.2090000000000001</v>
      </c>
      <c r="M377">
        <v>1.4870000000000001</v>
      </c>
      <c r="N377">
        <v>0.27900000000000003</v>
      </c>
      <c r="O377">
        <v>0.443</v>
      </c>
      <c r="P377">
        <v>7.53</v>
      </c>
      <c r="Q377">
        <v>1.01</v>
      </c>
      <c r="R377">
        <v>3.585</v>
      </c>
      <c r="S377">
        <v>0</v>
      </c>
    </row>
    <row r="378" spans="2:19">
      <c r="B378">
        <v>2009</v>
      </c>
      <c r="C378">
        <v>2</v>
      </c>
      <c r="D378">
        <v>7.0570000000000004</v>
      </c>
      <c r="E378">
        <v>6.6879999999999997</v>
      </c>
      <c r="F378">
        <v>6.4370000000000003</v>
      </c>
      <c r="G378">
        <v>5.694</v>
      </c>
      <c r="H378">
        <v>5.6929999999999996</v>
      </c>
      <c r="I378">
        <v>4.9489999999999998</v>
      </c>
      <c r="J378">
        <v>4.5979999999999999</v>
      </c>
      <c r="K378">
        <v>5.6429999999999998</v>
      </c>
      <c r="L378">
        <v>2.09</v>
      </c>
      <c r="M378">
        <v>1.488</v>
      </c>
      <c r="N378">
        <v>0.251</v>
      </c>
      <c r="O378">
        <v>0.35099999999999998</v>
      </c>
      <c r="P378">
        <v>7.59</v>
      </c>
      <c r="Q378">
        <v>1.08</v>
      </c>
      <c r="R378">
        <v>3.9849999999999999</v>
      </c>
      <c r="S378">
        <v>0</v>
      </c>
    </row>
    <row r="379" spans="2:19">
      <c r="B379">
        <v>2009</v>
      </c>
      <c r="C379">
        <v>3</v>
      </c>
      <c r="D379">
        <v>6.907</v>
      </c>
      <c r="E379">
        <v>6.5090000000000003</v>
      </c>
      <c r="F379">
        <v>6.3019999999999996</v>
      </c>
      <c r="G379">
        <v>5.5620000000000003</v>
      </c>
      <c r="H379">
        <v>5.5590000000000002</v>
      </c>
      <c r="I379">
        <v>4.8159999999999998</v>
      </c>
      <c r="J379">
        <v>4.4729999999999999</v>
      </c>
      <c r="K379">
        <v>5.4909999999999997</v>
      </c>
      <c r="L379">
        <v>2.036</v>
      </c>
      <c r="M379">
        <v>1.486</v>
      </c>
      <c r="N379">
        <v>0.20699999999999999</v>
      </c>
      <c r="O379">
        <v>0.34300000000000003</v>
      </c>
      <c r="P379">
        <v>7.52</v>
      </c>
      <c r="Q379">
        <v>1.04</v>
      </c>
      <c r="R379">
        <v>4.0720000000000001</v>
      </c>
      <c r="S379">
        <v>0</v>
      </c>
    </row>
    <row r="380" spans="2:19">
      <c r="B380">
        <v>2009</v>
      </c>
      <c r="C380">
        <v>4</v>
      </c>
      <c r="D380">
        <v>6.7229999999999999</v>
      </c>
      <c r="E380">
        <v>6.3970000000000002</v>
      </c>
      <c r="F380">
        <v>6.1909999999999998</v>
      </c>
      <c r="G380">
        <v>5.4580000000000002</v>
      </c>
      <c r="H380">
        <v>5.4589999999999996</v>
      </c>
      <c r="I380">
        <v>4.7270000000000003</v>
      </c>
      <c r="J380">
        <v>4.3239999999999998</v>
      </c>
      <c r="K380">
        <v>5.36</v>
      </c>
      <c r="L380">
        <v>2.0720000000000001</v>
      </c>
      <c r="M380">
        <v>1.464</v>
      </c>
      <c r="N380">
        <v>0.20599999999999999</v>
      </c>
      <c r="O380">
        <v>0.40300000000000002</v>
      </c>
      <c r="P380">
        <v>7.51</v>
      </c>
      <c r="Q380">
        <v>1</v>
      </c>
      <c r="R380">
        <v>3.8620000000000001</v>
      </c>
      <c r="S380">
        <v>0</v>
      </c>
    </row>
    <row r="381" spans="2:19">
      <c r="B381">
        <v>2009</v>
      </c>
      <c r="C381">
        <v>5</v>
      </c>
      <c r="D381">
        <v>6.8959999999999999</v>
      </c>
      <c r="E381">
        <v>6.4969999999999999</v>
      </c>
      <c r="F381">
        <v>6.2720000000000002</v>
      </c>
      <c r="G381">
        <v>5.5350000000000001</v>
      </c>
      <c r="H381">
        <v>5.54</v>
      </c>
      <c r="I381">
        <v>4.8079999999999998</v>
      </c>
      <c r="J381">
        <v>4.3620000000000001</v>
      </c>
      <c r="K381">
        <v>5.43</v>
      </c>
      <c r="L381">
        <v>2.1349999999999998</v>
      </c>
      <c r="M381">
        <v>1.4650000000000001</v>
      </c>
      <c r="N381">
        <v>0.22500000000000001</v>
      </c>
      <c r="O381">
        <v>0.44500000000000001</v>
      </c>
      <c r="P381">
        <v>7.52</v>
      </c>
      <c r="Q381">
        <v>1.02</v>
      </c>
      <c r="R381">
        <v>3.75</v>
      </c>
      <c r="S381">
        <v>0</v>
      </c>
    </row>
    <row r="382" spans="2:19">
      <c r="B382">
        <v>2009</v>
      </c>
      <c r="C382">
        <v>6</v>
      </c>
      <c r="D382">
        <v>7.03</v>
      </c>
      <c r="E382">
        <v>6.6479999999999997</v>
      </c>
      <c r="F382">
        <v>6.3719999999999999</v>
      </c>
      <c r="G382">
        <v>5.633</v>
      </c>
      <c r="H382">
        <v>5.6360000000000001</v>
      </c>
      <c r="I382">
        <v>4.9000000000000004</v>
      </c>
      <c r="J382">
        <v>4.4530000000000003</v>
      </c>
      <c r="K382">
        <v>5.55</v>
      </c>
      <c r="L382">
        <v>2.1949999999999998</v>
      </c>
      <c r="M382">
        <v>1.4710000000000001</v>
      </c>
      <c r="N382">
        <v>0.27600000000000002</v>
      </c>
      <c r="O382">
        <v>0.44800000000000001</v>
      </c>
      <c r="P382">
        <v>7.54</v>
      </c>
      <c r="Q382">
        <v>1.05</v>
      </c>
      <c r="R382">
        <v>3.8140000000000001</v>
      </c>
      <c r="S382">
        <v>0</v>
      </c>
    </row>
    <row r="383" spans="2:19">
      <c r="B383">
        <v>2009</v>
      </c>
      <c r="C383">
        <v>7</v>
      </c>
      <c r="D383">
        <v>6.9880000000000004</v>
      </c>
      <c r="E383">
        <v>6.6219999999999999</v>
      </c>
      <c r="F383">
        <v>6.33</v>
      </c>
      <c r="G383">
        <v>5.6020000000000003</v>
      </c>
      <c r="H383">
        <v>5.6029999999999998</v>
      </c>
      <c r="I383">
        <v>4.875</v>
      </c>
      <c r="J383">
        <v>4.45</v>
      </c>
      <c r="K383">
        <v>5.5359999999999996</v>
      </c>
      <c r="L383">
        <v>2.1709999999999998</v>
      </c>
      <c r="M383">
        <v>1.4550000000000001</v>
      </c>
      <c r="N383">
        <v>0.29199999999999998</v>
      </c>
      <c r="O383">
        <v>0.42499999999999999</v>
      </c>
      <c r="P383">
        <v>7.6</v>
      </c>
      <c r="Q383">
        <v>1.05</v>
      </c>
      <c r="R383">
        <v>3.831</v>
      </c>
      <c r="S383">
        <v>0</v>
      </c>
    </row>
    <row r="384" spans="2:19">
      <c r="B384">
        <v>2009</v>
      </c>
      <c r="C384">
        <v>8</v>
      </c>
      <c r="D384">
        <v>6.9660000000000002</v>
      </c>
      <c r="E384">
        <v>6.617</v>
      </c>
      <c r="F384">
        <v>6.367</v>
      </c>
      <c r="G384">
        <v>5.64</v>
      </c>
      <c r="H384">
        <v>5.641</v>
      </c>
      <c r="I384">
        <v>4.915</v>
      </c>
      <c r="J384">
        <v>4.5439999999999996</v>
      </c>
      <c r="K384">
        <v>5.58</v>
      </c>
      <c r="L384">
        <v>2.0739999999999998</v>
      </c>
      <c r="M384">
        <v>1.452</v>
      </c>
      <c r="N384">
        <v>0.25</v>
      </c>
      <c r="O384">
        <v>0.371</v>
      </c>
      <c r="P384">
        <v>7.59</v>
      </c>
      <c r="Q384">
        <v>1.0900000000000001</v>
      </c>
      <c r="R384">
        <v>4.1630000000000003</v>
      </c>
      <c r="S384">
        <v>0</v>
      </c>
    </row>
    <row r="385" spans="2:19">
      <c r="B385">
        <v>2009</v>
      </c>
      <c r="C385">
        <v>9</v>
      </c>
      <c r="D385">
        <v>6.8319999999999999</v>
      </c>
      <c r="E385">
        <v>6.569</v>
      </c>
      <c r="F385">
        <v>6.3849999999999998</v>
      </c>
      <c r="G385">
        <v>5.657</v>
      </c>
      <c r="H385">
        <v>5.6559999999999997</v>
      </c>
      <c r="I385">
        <v>4.9260000000000002</v>
      </c>
      <c r="J385">
        <v>4.6029999999999998</v>
      </c>
      <c r="K385">
        <v>5.5860000000000003</v>
      </c>
      <c r="L385">
        <v>1.966</v>
      </c>
      <c r="M385">
        <v>1.4590000000000001</v>
      </c>
      <c r="N385">
        <v>0.184</v>
      </c>
      <c r="O385">
        <v>0.32300000000000001</v>
      </c>
      <c r="P385">
        <v>7.59</v>
      </c>
      <c r="Q385">
        <v>1.1599999999999999</v>
      </c>
      <c r="R385">
        <v>4.3419999999999996</v>
      </c>
      <c r="S385">
        <v>0</v>
      </c>
    </row>
    <row r="386" spans="2:19">
      <c r="B386">
        <v>2009</v>
      </c>
      <c r="C386">
        <v>10</v>
      </c>
      <c r="D386">
        <v>7.0090000000000003</v>
      </c>
      <c r="E386">
        <v>6.57</v>
      </c>
      <c r="F386">
        <v>6.3949999999999996</v>
      </c>
      <c r="G386">
        <v>5.6669999999999998</v>
      </c>
      <c r="H386">
        <v>5.67</v>
      </c>
      <c r="I386">
        <v>4.9450000000000003</v>
      </c>
      <c r="J386">
        <v>4.5919999999999996</v>
      </c>
      <c r="K386">
        <v>5.5810000000000004</v>
      </c>
      <c r="L386">
        <v>1.978</v>
      </c>
      <c r="M386">
        <v>1.45</v>
      </c>
      <c r="N386">
        <v>0.17499999999999999</v>
      </c>
      <c r="O386">
        <v>0.35299999999999998</v>
      </c>
      <c r="P386">
        <v>7.58</v>
      </c>
      <c r="Q386">
        <v>1.1299999999999999</v>
      </c>
      <c r="R386">
        <v>4.3159999999999998</v>
      </c>
      <c r="S386">
        <v>0</v>
      </c>
    </row>
    <row r="387" spans="2:19">
      <c r="B387">
        <v>2009</v>
      </c>
      <c r="C387">
        <v>11</v>
      </c>
      <c r="D387">
        <v>7.0250000000000004</v>
      </c>
      <c r="E387">
        <v>6.6150000000000002</v>
      </c>
      <c r="F387">
        <v>6.3710000000000004</v>
      </c>
      <c r="G387">
        <v>5.6349999999999998</v>
      </c>
      <c r="H387">
        <v>5.6369999999999996</v>
      </c>
      <c r="I387">
        <v>4.9029999999999996</v>
      </c>
      <c r="J387">
        <v>4.4509999999999996</v>
      </c>
      <c r="K387">
        <v>5.5330000000000004</v>
      </c>
      <c r="L387">
        <v>2.1640000000000001</v>
      </c>
      <c r="M387">
        <v>1.468</v>
      </c>
      <c r="N387">
        <v>0.24399999999999999</v>
      </c>
      <c r="O387">
        <v>0.45200000000000001</v>
      </c>
      <c r="P387">
        <v>7.6</v>
      </c>
      <c r="Q387">
        <v>1.17</v>
      </c>
      <c r="R387">
        <v>4.0709999999999997</v>
      </c>
      <c r="S387">
        <v>0</v>
      </c>
    </row>
    <row r="388" spans="2:19">
      <c r="B388">
        <v>2009</v>
      </c>
      <c r="C388">
        <v>12</v>
      </c>
      <c r="D388">
        <v>7.2</v>
      </c>
      <c r="E388">
        <v>6.7859999999999996</v>
      </c>
      <c r="F388">
        <v>6.4909999999999997</v>
      </c>
      <c r="G388">
        <v>5.7380000000000004</v>
      </c>
      <c r="H388">
        <v>5.742</v>
      </c>
      <c r="I388">
        <v>4.992</v>
      </c>
      <c r="J388">
        <v>4.4790000000000001</v>
      </c>
      <c r="K388">
        <v>5.633</v>
      </c>
      <c r="L388">
        <v>2.3069999999999999</v>
      </c>
      <c r="M388">
        <v>1.4990000000000001</v>
      </c>
      <c r="N388">
        <v>0.29499999999999998</v>
      </c>
      <c r="O388">
        <v>0.51300000000000001</v>
      </c>
      <c r="P388">
        <v>7.54</v>
      </c>
      <c r="Q388">
        <v>1.06</v>
      </c>
      <c r="R388">
        <v>3.89</v>
      </c>
      <c r="S388">
        <v>0</v>
      </c>
    </row>
    <row r="389" spans="2:19">
      <c r="B389">
        <v>2010</v>
      </c>
      <c r="C389">
        <v>1</v>
      </c>
      <c r="D389">
        <v>7.2190000000000003</v>
      </c>
      <c r="E389">
        <v>6.9210000000000003</v>
      </c>
      <c r="F389">
        <v>6.63</v>
      </c>
      <c r="G389">
        <v>5.8680000000000003</v>
      </c>
      <c r="H389">
        <v>5.8719999999999999</v>
      </c>
      <c r="I389">
        <v>5.1130000000000004</v>
      </c>
      <c r="J389">
        <v>4.66</v>
      </c>
      <c r="K389">
        <v>5.79</v>
      </c>
      <c r="L389">
        <v>2.2610000000000001</v>
      </c>
      <c r="M389">
        <v>1.5169999999999999</v>
      </c>
      <c r="N389">
        <v>0.29099999999999998</v>
      </c>
      <c r="O389">
        <v>0.45300000000000001</v>
      </c>
      <c r="P389">
        <v>7.57</v>
      </c>
      <c r="Q389">
        <v>1.1100000000000001</v>
      </c>
      <c r="R389">
        <v>3.9710000000000001</v>
      </c>
      <c r="S389">
        <v>0</v>
      </c>
    </row>
    <row r="390" spans="2:19">
      <c r="B390">
        <v>2010</v>
      </c>
      <c r="C390">
        <v>2</v>
      </c>
      <c r="D390">
        <v>7.157</v>
      </c>
      <c r="E390">
        <v>6.774</v>
      </c>
      <c r="F390">
        <v>6.5229999999999997</v>
      </c>
      <c r="G390">
        <v>5.7880000000000003</v>
      </c>
      <c r="H390">
        <v>5.79</v>
      </c>
      <c r="I390">
        <v>5.056</v>
      </c>
      <c r="J390">
        <v>4.7050000000000001</v>
      </c>
      <c r="K390">
        <v>5.74</v>
      </c>
      <c r="L390">
        <v>2.069</v>
      </c>
      <c r="M390">
        <v>1.4670000000000001</v>
      </c>
      <c r="N390">
        <v>0.251</v>
      </c>
      <c r="O390">
        <v>0.35099999999999998</v>
      </c>
      <c r="P390">
        <v>7.6</v>
      </c>
      <c r="Q390">
        <v>1.1200000000000001</v>
      </c>
      <c r="R390">
        <v>4.2560000000000002</v>
      </c>
      <c r="S390">
        <v>0</v>
      </c>
    </row>
    <row r="391" spans="2:19">
      <c r="B391">
        <v>2010</v>
      </c>
      <c r="C391">
        <v>3</v>
      </c>
      <c r="D391">
        <v>7.0830000000000002</v>
      </c>
      <c r="E391">
        <v>6.601</v>
      </c>
      <c r="F391">
        <v>6.4089999999999998</v>
      </c>
      <c r="G391">
        <v>5.6529999999999996</v>
      </c>
      <c r="H391">
        <v>5.6449999999999996</v>
      </c>
      <c r="I391">
        <v>4.8810000000000002</v>
      </c>
      <c r="J391">
        <v>4.5940000000000003</v>
      </c>
      <c r="K391">
        <v>5.5979999999999999</v>
      </c>
      <c r="L391">
        <v>2.0070000000000001</v>
      </c>
      <c r="M391">
        <v>1.528</v>
      </c>
      <c r="N391">
        <v>0.192</v>
      </c>
      <c r="O391">
        <v>0.28699999999999998</v>
      </c>
      <c r="P391">
        <v>7.59</v>
      </c>
      <c r="Q391">
        <v>1.17</v>
      </c>
      <c r="R391">
        <v>4.3220000000000001</v>
      </c>
      <c r="S391">
        <v>0</v>
      </c>
    </row>
    <row r="392" spans="2:19">
      <c r="B392">
        <v>2010</v>
      </c>
      <c r="C392">
        <v>4</v>
      </c>
      <c r="D392">
        <v>6.9569999999999999</v>
      </c>
      <c r="E392">
        <v>6.5960000000000001</v>
      </c>
      <c r="F392">
        <v>6.3920000000000003</v>
      </c>
      <c r="G392">
        <v>5.6509999999999998</v>
      </c>
      <c r="H392">
        <v>5.65</v>
      </c>
      <c r="I392">
        <v>4.9080000000000004</v>
      </c>
      <c r="J392">
        <v>4.5419999999999998</v>
      </c>
      <c r="K392">
        <v>5.569</v>
      </c>
      <c r="L392">
        <v>2.0539999999999998</v>
      </c>
      <c r="M392">
        <v>1.484</v>
      </c>
      <c r="N392">
        <v>0.20399999999999999</v>
      </c>
      <c r="O392">
        <v>0.36599999999999999</v>
      </c>
      <c r="P392">
        <v>7.6</v>
      </c>
      <c r="Q392">
        <v>1.18</v>
      </c>
      <c r="R392">
        <v>3.948</v>
      </c>
      <c r="S392">
        <v>0</v>
      </c>
    </row>
    <row r="393" spans="2:19">
      <c r="B393">
        <v>2010</v>
      </c>
      <c r="C393">
        <v>5</v>
      </c>
      <c r="D393">
        <v>6.95</v>
      </c>
      <c r="E393">
        <v>6.4950000000000001</v>
      </c>
      <c r="F393">
        <v>6.2549999999999999</v>
      </c>
      <c r="G393">
        <v>5.5149999999999997</v>
      </c>
      <c r="H393">
        <v>5.52</v>
      </c>
      <c r="I393">
        <v>4.7850000000000001</v>
      </c>
      <c r="J393">
        <v>4.3419999999999996</v>
      </c>
      <c r="K393">
        <v>5.4180000000000001</v>
      </c>
      <c r="L393">
        <v>2.153</v>
      </c>
      <c r="M393">
        <v>1.47</v>
      </c>
      <c r="N393">
        <v>0.24</v>
      </c>
      <c r="O393">
        <v>0.443</v>
      </c>
      <c r="P393">
        <v>7.59</v>
      </c>
      <c r="Q393">
        <v>1.0900000000000001</v>
      </c>
      <c r="R393">
        <v>3.9950000000000001</v>
      </c>
      <c r="S393">
        <v>0</v>
      </c>
    </row>
    <row r="394" spans="2:19">
      <c r="B394">
        <v>2010</v>
      </c>
      <c r="C394">
        <v>6</v>
      </c>
      <c r="D394">
        <v>6.7729999999999997</v>
      </c>
      <c r="E394">
        <v>6.5350000000000001</v>
      </c>
      <c r="F394">
        <v>6.2709999999999999</v>
      </c>
      <c r="G394">
        <v>5.5389999999999997</v>
      </c>
      <c r="H394">
        <v>5.5419999999999998</v>
      </c>
      <c r="I394">
        <v>4.8120000000000003</v>
      </c>
      <c r="J394">
        <v>4.3730000000000002</v>
      </c>
      <c r="K394">
        <v>5.4539999999999997</v>
      </c>
      <c r="L394">
        <v>2.1619999999999999</v>
      </c>
      <c r="M394">
        <v>1.4590000000000001</v>
      </c>
      <c r="N394">
        <v>0.26400000000000001</v>
      </c>
      <c r="O394">
        <v>0.439</v>
      </c>
      <c r="P394">
        <v>7.57</v>
      </c>
      <c r="Q394">
        <v>1.07</v>
      </c>
      <c r="R394">
        <v>3.8490000000000002</v>
      </c>
      <c r="S394">
        <v>0</v>
      </c>
    </row>
    <row r="395" spans="2:19">
      <c r="B395">
        <v>2010</v>
      </c>
      <c r="C395">
        <v>7</v>
      </c>
      <c r="D395">
        <v>7.0289999999999999</v>
      </c>
      <c r="E395">
        <v>6.5860000000000003</v>
      </c>
      <c r="F395">
        <v>6.3310000000000004</v>
      </c>
      <c r="G395">
        <v>5.6040000000000001</v>
      </c>
      <c r="H395">
        <v>5.6020000000000003</v>
      </c>
      <c r="I395">
        <v>4.8739999999999997</v>
      </c>
      <c r="J395">
        <v>4.4809999999999999</v>
      </c>
      <c r="K395">
        <v>5.5339999999999998</v>
      </c>
      <c r="L395">
        <v>2.105</v>
      </c>
      <c r="M395">
        <v>1.4570000000000001</v>
      </c>
      <c r="N395">
        <v>0.255</v>
      </c>
      <c r="O395">
        <v>0.39300000000000002</v>
      </c>
      <c r="P395">
        <v>7.57</v>
      </c>
      <c r="Q395">
        <v>1.08</v>
      </c>
      <c r="R395">
        <v>3.9830000000000001</v>
      </c>
      <c r="S395">
        <v>0</v>
      </c>
    </row>
    <row r="396" spans="2:19">
      <c r="B396">
        <v>2010</v>
      </c>
      <c r="C396">
        <v>8</v>
      </c>
      <c r="D396">
        <v>6.899</v>
      </c>
      <c r="E396">
        <v>6.5910000000000002</v>
      </c>
      <c r="F396">
        <v>6.3449999999999998</v>
      </c>
      <c r="G396">
        <v>5.62</v>
      </c>
      <c r="H396">
        <v>5.6159999999999997</v>
      </c>
      <c r="I396">
        <v>4.8860000000000001</v>
      </c>
      <c r="J396">
        <v>4.58</v>
      </c>
      <c r="K396">
        <v>5.5860000000000003</v>
      </c>
      <c r="L396">
        <v>2.0110000000000001</v>
      </c>
      <c r="M396">
        <v>1.4590000000000001</v>
      </c>
      <c r="N396">
        <v>0.246</v>
      </c>
      <c r="O396">
        <v>0.30599999999999999</v>
      </c>
      <c r="P396">
        <v>7.55</v>
      </c>
      <c r="Q396">
        <v>1.08</v>
      </c>
      <c r="R396">
        <v>4.0369999999999999</v>
      </c>
      <c r="S396">
        <v>0</v>
      </c>
    </row>
    <row r="397" spans="2:19">
      <c r="B397">
        <v>2010</v>
      </c>
      <c r="C397">
        <v>9</v>
      </c>
      <c r="D397">
        <v>6.8330000000000002</v>
      </c>
      <c r="E397">
        <v>6.5590000000000002</v>
      </c>
      <c r="F397">
        <v>6.3630000000000004</v>
      </c>
      <c r="G397">
        <v>5.6280000000000001</v>
      </c>
      <c r="H397">
        <v>5.6260000000000003</v>
      </c>
      <c r="I397">
        <v>4.8890000000000002</v>
      </c>
      <c r="J397">
        <v>4.5759999999999996</v>
      </c>
      <c r="K397">
        <v>5.5679999999999996</v>
      </c>
      <c r="L397">
        <v>1.9830000000000001</v>
      </c>
      <c r="M397">
        <v>1.474</v>
      </c>
      <c r="N397">
        <v>0.19600000000000001</v>
      </c>
      <c r="O397">
        <v>0.313</v>
      </c>
      <c r="P397">
        <v>7.57</v>
      </c>
      <c r="Q397">
        <v>1.1000000000000001</v>
      </c>
      <c r="R397">
        <v>4.2149999999999999</v>
      </c>
      <c r="S397">
        <v>0</v>
      </c>
    </row>
    <row r="398" spans="2:19">
      <c r="B398">
        <v>2010</v>
      </c>
      <c r="C398">
        <v>10</v>
      </c>
      <c r="D398">
        <v>6.9130000000000003</v>
      </c>
      <c r="E398">
        <v>6.5510000000000002</v>
      </c>
      <c r="F398">
        <v>6.3849999999999998</v>
      </c>
      <c r="G398">
        <v>5.6429999999999998</v>
      </c>
      <c r="H398">
        <v>5.6459999999999999</v>
      </c>
      <c r="I398">
        <v>4.9080000000000004</v>
      </c>
      <c r="J398">
        <v>4.5359999999999996</v>
      </c>
      <c r="K398">
        <v>5.5439999999999996</v>
      </c>
      <c r="L398">
        <v>2.0150000000000001</v>
      </c>
      <c r="M398">
        <v>1.4770000000000001</v>
      </c>
      <c r="N398">
        <v>0.16600000000000001</v>
      </c>
      <c r="O398">
        <v>0.372</v>
      </c>
      <c r="P398">
        <v>7.6</v>
      </c>
      <c r="Q398">
        <v>1.1399999999999999</v>
      </c>
      <c r="R398">
        <v>4.0519999999999996</v>
      </c>
      <c r="S398">
        <v>0</v>
      </c>
    </row>
    <row r="399" spans="2:19">
      <c r="B399">
        <v>2010</v>
      </c>
      <c r="C399">
        <v>11</v>
      </c>
      <c r="D399">
        <v>7.093</v>
      </c>
      <c r="E399">
        <v>6.6020000000000003</v>
      </c>
      <c r="F399">
        <v>6.3920000000000003</v>
      </c>
      <c r="G399">
        <v>5.6340000000000003</v>
      </c>
      <c r="H399">
        <v>5.6340000000000003</v>
      </c>
      <c r="I399">
        <v>4.875</v>
      </c>
      <c r="J399">
        <v>4.4530000000000003</v>
      </c>
      <c r="K399">
        <v>5.5279999999999996</v>
      </c>
      <c r="L399">
        <v>2.149</v>
      </c>
      <c r="M399">
        <v>1.5169999999999999</v>
      </c>
      <c r="N399">
        <v>0.21</v>
      </c>
      <c r="O399">
        <v>0.42199999999999999</v>
      </c>
      <c r="P399">
        <v>7.55</v>
      </c>
      <c r="Q399">
        <v>1.17</v>
      </c>
      <c r="R399">
        <v>4.0540000000000003</v>
      </c>
      <c r="S399">
        <v>0</v>
      </c>
    </row>
    <row r="400" spans="2:19">
      <c r="B400">
        <v>2010</v>
      </c>
      <c r="C400">
        <v>12</v>
      </c>
      <c r="D400">
        <v>7.2610000000000001</v>
      </c>
      <c r="E400">
        <v>6.8380000000000001</v>
      </c>
      <c r="F400">
        <v>6.5540000000000003</v>
      </c>
      <c r="G400">
        <v>5.8</v>
      </c>
      <c r="H400">
        <v>5.8010000000000002</v>
      </c>
      <c r="I400">
        <v>5.048</v>
      </c>
      <c r="J400">
        <v>4.58</v>
      </c>
      <c r="K400">
        <v>5.7089999999999996</v>
      </c>
      <c r="L400">
        <v>2.258</v>
      </c>
      <c r="M400">
        <v>1.506</v>
      </c>
      <c r="N400">
        <v>0.28399999999999997</v>
      </c>
      <c r="O400">
        <v>0.46800000000000003</v>
      </c>
      <c r="P400">
        <v>7.57</v>
      </c>
      <c r="Q400">
        <v>1.1499999999999999</v>
      </c>
      <c r="R400">
        <v>4.0540000000000003</v>
      </c>
      <c r="S400">
        <v>0</v>
      </c>
    </row>
    <row r="401" spans="2:19">
      <c r="B401">
        <v>2011</v>
      </c>
      <c r="C401">
        <v>1</v>
      </c>
      <c r="D401">
        <v>6.9870000000000001</v>
      </c>
      <c r="E401">
        <v>6.6769999999999996</v>
      </c>
      <c r="F401">
        <v>6.3879999999999999</v>
      </c>
      <c r="G401">
        <v>5.6390000000000002</v>
      </c>
      <c r="H401">
        <v>5.6369999999999996</v>
      </c>
      <c r="I401">
        <v>4.8860000000000001</v>
      </c>
      <c r="J401">
        <v>4.4429999999999996</v>
      </c>
      <c r="K401">
        <v>5.56</v>
      </c>
      <c r="L401">
        <v>2.234</v>
      </c>
      <c r="M401">
        <v>1.502</v>
      </c>
      <c r="N401">
        <v>0.28899999999999998</v>
      </c>
      <c r="O401">
        <v>0.443</v>
      </c>
      <c r="P401">
        <v>7.64</v>
      </c>
      <c r="Q401">
        <v>1.0900000000000001</v>
      </c>
      <c r="R401">
        <v>3.911</v>
      </c>
      <c r="S401">
        <v>0</v>
      </c>
    </row>
    <row r="402" spans="2:19">
      <c r="B402">
        <v>2011</v>
      </c>
      <c r="C402">
        <v>2</v>
      </c>
      <c r="D402">
        <v>7.0179999999999998</v>
      </c>
      <c r="E402">
        <v>6.5890000000000004</v>
      </c>
      <c r="F402">
        <v>6.36</v>
      </c>
      <c r="G402">
        <v>5.6130000000000004</v>
      </c>
      <c r="H402">
        <v>5.6040000000000001</v>
      </c>
      <c r="I402">
        <v>4.8479999999999999</v>
      </c>
      <c r="J402">
        <v>4.51</v>
      </c>
      <c r="K402">
        <v>5.55</v>
      </c>
      <c r="L402">
        <v>2.0790000000000002</v>
      </c>
      <c r="M402">
        <v>1.512</v>
      </c>
      <c r="N402">
        <v>0.22900000000000001</v>
      </c>
      <c r="O402">
        <v>0.33800000000000002</v>
      </c>
      <c r="P402">
        <v>7.57</v>
      </c>
      <c r="Q402">
        <v>1.1000000000000001</v>
      </c>
      <c r="R402">
        <v>4.1790000000000003</v>
      </c>
      <c r="S402">
        <v>0</v>
      </c>
    </row>
    <row r="403" spans="2:19">
      <c r="B403">
        <v>2011</v>
      </c>
      <c r="C403">
        <v>4</v>
      </c>
      <c r="D403">
        <v>7.0289999999999999</v>
      </c>
      <c r="E403">
        <v>6.48</v>
      </c>
      <c r="F403">
        <v>6.3</v>
      </c>
      <c r="G403">
        <v>5.5640000000000001</v>
      </c>
      <c r="H403">
        <v>5.56</v>
      </c>
      <c r="I403">
        <v>4.82</v>
      </c>
      <c r="J403">
        <v>4.5010000000000003</v>
      </c>
      <c r="K403">
        <v>5.4909999999999997</v>
      </c>
      <c r="L403">
        <v>1.9790000000000001</v>
      </c>
      <c r="M403">
        <v>1.48</v>
      </c>
      <c r="N403">
        <v>0.18</v>
      </c>
      <c r="O403">
        <v>0.31900000000000001</v>
      </c>
      <c r="P403">
        <v>7.58</v>
      </c>
      <c r="Q403">
        <v>1.17</v>
      </c>
      <c r="R403">
        <v>3.9769999999999999</v>
      </c>
      <c r="S403">
        <v>0</v>
      </c>
    </row>
    <row r="404" spans="2:19">
      <c r="B404">
        <v>2011</v>
      </c>
      <c r="C404">
        <v>5</v>
      </c>
      <c r="D404">
        <v>7.1189999999999998</v>
      </c>
      <c r="E404">
        <v>6.54</v>
      </c>
      <c r="F404">
        <v>6.3120000000000003</v>
      </c>
      <c r="G404">
        <v>5.5750000000000002</v>
      </c>
      <c r="H404">
        <v>5.58</v>
      </c>
      <c r="I404">
        <v>4.8470000000000004</v>
      </c>
      <c r="J404">
        <v>4.4370000000000003</v>
      </c>
      <c r="K404">
        <v>5.4880000000000004</v>
      </c>
      <c r="L404">
        <v>2.1030000000000002</v>
      </c>
      <c r="M404">
        <v>1.4650000000000001</v>
      </c>
      <c r="N404">
        <v>0.22800000000000001</v>
      </c>
      <c r="O404">
        <v>0.41</v>
      </c>
      <c r="P404">
        <v>7.6</v>
      </c>
      <c r="Q404">
        <v>1.1299999999999999</v>
      </c>
      <c r="R404">
        <v>3.9849999999999999</v>
      </c>
      <c r="S404">
        <v>0</v>
      </c>
    </row>
    <row r="405" spans="2:19">
      <c r="B405">
        <v>2011</v>
      </c>
      <c r="C405">
        <v>6</v>
      </c>
      <c r="D405">
        <v>6.8609999999999998</v>
      </c>
      <c r="E405">
        <v>6.601</v>
      </c>
      <c r="F405">
        <v>6.3390000000000004</v>
      </c>
      <c r="G405">
        <v>5.593</v>
      </c>
      <c r="H405">
        <v>5.5880000000000001</v>
      </c>
      <c r="I405">
        <v>4.8380000000000001</v>
      </c>
      <c r="J405">
        <v>4.4089999999999998</v>
      </c>
      <c r="K405">
        <v>5.5049999999999999</v>
      </c>
      <c r="L405">
        <v>2.1920000000000002</v>
      </c>
      <c r="M405">
        <v>1.5009999999999999</v>
      </c>
      <c r="N405">
        <v>0.26200000000000001</v>
      </c>
      <c r="O405">
        <v>0.42899999999999999</v>
      </c>
      <c r="P405">
        <v>7.59</v>
      </c>
      <c r="Q405">
        <v>1.08</v>
      </c>
      <c r="R405">
        <v>3.8769999999999998</v>
      </c>
      <c r="S405">
        <v>0</v>
      </c>
    </row>
    <row r="406" spans="2:19">
      <c r="B406">
        <v>2011</v>
      </c>
      <c r="C406">
        <v>7</v>
      </c>
      <c r="D406">
        <v>6.8890000000000002</v>
      </c>
      <c r="E406">
        <v>6.6520000000000001</v>
      </c>
      <c r="F406">
        <v>6.39</v>
      </c>
      <c r="G406">
        <v>5.6369999999999996</v>
      </c>
      <c r="H406">
        <v>5.6360000000000001</v>
      </c>
      <c r="I406">
        <v>4.8810000000000002</v>
      </c>
      <c r="J406">
        <v>4.4649999999999999</v>
      </c>
      <c r="K406">
        <v>5.5579999999999998</v>
      </c>
      <c r="L406">
        <v>2.1869999999999998</v>
      </c>
      <c r="M406">
        <v>1.5089999999999999</v>
      </c>
      <c r="N406">
        <v>0.26200000000000001</v>
      </c>
      <c r="O406">
        <v>0.41599999999999998</v>
      </c>
      <c r="P406">
        <v>7.54</v>
      </c>
      <c r="Q406">
        <v>1.02</v>
      </c>
      <c r="R406">
        <v>4.0919999999999996</v>
      </c>
      <c r="S406">
        <v>0</v>
      </c>
    </row>
    <row r="407" spans="2:19">
      <c r="B407">
        <v>2011</v>
      </c>
      <c r="C407">
        <v>8</v>
      </c>
      <c r="D407">
        <v>6.8339999999999996</v>
      </c>
      <c r="E407">
        <v>6.5949999999999998</v>
      </c>
      <c r="F407">
        <v>6.3840000000000003</v>
      </c>
      <c r="G407">
        <v>5.6210000000000004</v>
      </c>
      <c r="H407">
        <v>5.6159999999999997</v>
      </c>
      <c r="I407">
        <v>4.8479999999999999</v>
      </c>
      <c r="J407">
        <v>4.5439999999999996</v>
      </c>
      <c r="K407">
        <v>5.57</v>
      </c>
      <c r="L407">
        <v>2.0510000000000002</v>
      </c>
      <c r="M407">
        <v>1.536</v>
      </c>
      <c r="N407">
        <v>0.21099999999999999</v>
      </c>
      <c r="O407">
        <v>0.30399999999999999</v>
      </c>
      <c r="P407">
        <v>7.48</v>
      </c>
      <c r="Q407">
        <v>1.01</v>
      </c>
      <c r="R407">
        <v>4.2549999999999999</v>
      </c>
      <c r="S407">
        <v>0</v>
      </c>
    </row>
    <row r="408" spans="2:19">
      <c r="B408">
        <v>2011</v>
      </c>
      <c r="C408">
        <v>9</v>
      </c>
      <c r="D408">
        <v>7.0090000000000003</v>
      </c>
      <c r="E408">
        <v>6.58</v>
      </c>
      <c r="F408">
        <v>6.4009999999999998</v>
      </c>
      <c r="G408">
        <v>5.6429999999999998</v>
      </c>
      <c r="H408">
        <v>5.6390000000000002</v>
      </c>
      <c r="I408">
        <v>4.8760000000000003</v>
      </c>
      <c r="J408">
        <v>4.593</v>
      </c>
      <c r="K408">
        <v>5.5860000000000003</v>
      </c>
      <c r="L408">
        <v>1.9870000000000001</v>
      </c>
      <c r="M408">
        <v>1.5249999999999999</v>
      </c>
      <c r="N408">
        <v>0.17899999999999999</v>
      </c>
      <c r="O408">
        <v>0.28299999999999997</v>
      </c>
      <c r="P408">
        <v>7.52</v>
      </c>
      <c r="Q408">
        <v>1.04</v>
      </c>
      <c r="R408">
        <v>4.2149999999999999</v>
      </c>
      <c r="S408">
        <v>0</v>
      </c>
    </row>
    <row r="409" spans="2:19">
      <c r="B409">
        <v>2011</v>
      </c>
      <c r="C409">
        <v>10</v>
      </c>
      <c r="D409">
        <v>7.024</v>
      </c>
      <c r="E409">
        <v>6.5750000000000002</v>
      </c>
      <c r="F409">
        <v>6.4020000000000001</v>
      </c>
      <c r="G409">
        <v>5.6420000000000003</v>
      </c>
      <c r="H409">
        <v>5.64</v>
      </c>
      <c r="I409">
        <v>4.8769999999999998</v>
      </c>
      <c r="J409">
        <v>4.5010000000000003</v>
      </c>
      <c r="K409">
        <v>5.5380000000000003</v>
      </c>
      <c r="L409">
        <v>2.0739999999999998</v>
      </c>
      <c r="M409">
        <v>1.5249999999999999</v>
      </c>
      <c r="N409">
        <v>0.17299999999999999</v>
      </c>
      <c r="O409">
        <v>0.376</v>
      </c>
      <c r="P409">
        <v>7.47</v>
      </c>
      <c r="Q409">
        <v>1.02</v>
      </c>
      <c r="R409">
        <v>3.851</v>
      </c>
      <c r="S409">
        <v>0</v>
      </c>
    </row>
    <row r="410" spans="2:19">
      <c r="B410">
        <v>2011</v>
      </c>
      <c r="C410">
        <v>11</v>
      </c>
      <c r="D410">
        <v>7.2430000000000003</v>
      </c>
      <c r="E410">
        <v>6.6120000000000001</v>
      </c>
      <c r="F410">
        <v>6.4020000000000001</v>
      </c>
      <c r="G410">
        <v>5.6459999999999999</v>
      </c>
      <c r="H410">
        <v>5.6470000000000002</v>
      </c>
      <c r="I410">
        <v>4.8920000000000003</v>
      </c>
      <c r="J410">
        <v>4.4480000000000004</v>
      </c>
      <c r="K410">
        <v>5.53</v>
      </c>
      <c r="L410">
        <v>2.1640000000000001</v>
      </c>
      <c r="M410">
        <v>1.51</v>
      </c>
      <c r="N410">
        <v>0.21</v>
      </c>
      <c r="O410">
        <v>0.44400000000000001</v>
      </c>
      <c r="P410">
        <v>7.57</v>
      </c>
      <c r="Q410">
        <v>1.1299999999999999</v>
      </c>
      <c r="R410">
        <v>3.82</v>
      </c>
      <c r="S410">
        <v>0</v>
      </c>
    </row>
    <row r="411" spans="2:19">
      <c r="B411">
        <v>2011</v>
      </c>
      <c r="C411">
        <v>12</v>
      </c>
      <c r="D411">
        <v>6.9219999999999997</v>
      </c>
      <c r="E411">
        <v>6.5750000000000002</v>
      </c>
      <c r="F411">
        <v>6.3239999999999998</v>
      </c>
      <c r="G411">
        <v>5.57</v>
      </c>
      <c r="H411">
        <v>5.5709999999999997</v>
      </c>
      <c r="I411">
        <v>4.8179999999999996</v>
      </c>
      <c r="J411">
        <v>4.3719999999999999</v>
      </c>
      <c r="K411">
        <v>5.4740000000000002</v>
      </c>
      <c r="L411">
        <v>2.2029999999999998</v>
      </c>
      <c r="M411">
        <v>1.506</v>
      </c>
      <c r="N411">
        <v>0.251</v>
      </c>
      <c r="O411">
        <v>0.44600000000000001</v>
      </c>
      <c r="P411">
        <v>7.6</v>
      </c>
      <c r="Q411">
        <v>1.1200000000000001</v>
      </c>
      <c r="R411">
        <v>3.7829999999999999</v>
      </c>
      <c r="S411">
        <v>0</v>
      </c>
    </row>
    <row r="412" spans="2:19">
      <c r="B412">
        <v>2012</v>
      </c>
      <c r="C412">
        <v>1</v>
      </c>
      <c r="D412">
        <v>7.1219999999999999</v>
      </c>
      <c r="E412">
        <v>6.6559999999999997</v>
      </c>
      <c r="F412">
        <v>6.3780000000000001</v>
      </c>
      <c r="G412">
        <v>5.6369999999999996</v>
      </c>
      <c r="H412">
        <v>5.633</v>
      </c>
      <c r="I412">
        <v>4.8879999999999999</v>
      </c>
      <c r="J412">
        <v>4.51</v>
      </c>
      <c r="K412">
        <v>5.5830000000000002</v>
      </c>
      <c r="L412">
        <v>2.1459999999999999</v>
      </c>
      <c r="M412">
        <v>1.49</v>
      </c>
      <c r="N412">
        <v>0.27800000000000002</v>
      </c>
      <c r="O412">
        <v>0.378</v>
      </c>
      <c r="P412">
        <v>7.6</v>
      </c>
      <c r="Q412">
        <v>1.1200000000000001</v>
      </c>
      <c r="R412">
        <v>4.0979999999999999</v>
      </c>
      <c r="S412">
        <v>0</v>
      </c>
    </row>
    <row r="413" spans="2:19">
      <c r="B413">
        <v>2012</v>
      </c>
      <c r="C413">
        <v>2</v>
      </c>
      <c r="D413">
        <v>6.9569999999999999</v>
      </c>
      <c r="E413">
        <v>6.57</v>
      </c>
      <c r="F413">
        <v>6.327</v>
      </c>
      <c r="G413">
        <v>5.577</v>
      </c>
      <c r="H413">
        <v>5.5679999999999996</v>
      </c>
      <c r="I413">
        <v>4.8099999999999996</v>
      </c>
      <c r="J413">
        <v>4.4939999999999998</v>
      </c>
      <c r="K413">
        <v>5.532</v>
      </c>
      <c r="L413">
        <v>2.0760000000000001</v>
      </c>
      <c r="M413">
        <v>1.5169999999999999</v>
      </c>
      <c r="N413">
        <v>0.24299999999999999</v>
      </c>
      <c r="O413">
        <v>0.316</v>
      </c>
      <c r="P413">
        <v>7.62</v>
      </c>
      <c r="Q413">
        <v>1.1200000000000001</v>
      </c>
      <c r="R413">
        <v>4.1779999999999999</v>
      </c>
      <c r="S413">
        <v>0</v>
      </c>
    </row>
    <row r="414" spans="2:19">
      <c r="B414">
        <v>2012</v>
      </c>
      <c r="C414">
        <v>3</v>
      </c>
      <c r="D414">
        <v>6.9450000000000003</v>
      </c>
      <c r="E414">
        <v>6.5730000000000004</v>
      </c>
      <c r="F414">
        <v>6.3879999999999999</v>
      </c>
      <c r="G414">
        <v>5.6639999999999997</v>
      </c>
      <c r="H414">
        <v>5.6589999999999998</v>
      </c>
      <c r="I414">
        <v>4.93</v>
      </c>
      <c r="J414">
        <v>4.6239999999999997</v>
      </c>
      <c r="K414">
        <v>5.5979999999999999</v>
      </c>
      <c r="L414">
        <v>1.9490000000000001</v>
      </c>
      <c r="M414">
        <v>1.458</v>
      </c>
      <c r="N414">
        <v>0.185</v>
      </c>
      <c r="O414">
        <v>0.30599999999999999</v>
      </c>
      <c r="P414">
        <v>7.58</v>
      </c>
      <c r="Q414">
        <v>1.1000000000000001</v>
      </c>
      <c r="R414">
        <v>4.2169999999999996</v>
      </c>
      <c r="S414">
        <v>0</v>
      </c>
    </row>
    <row r="415" spans="2:19">
      <c r="B415">
        <v>2012</v>
      </c>
      <c r="C415">
        <v>4</v>
      </c>
      <c r="D415">
        <v>7.0679999999999996</v>
      </c>
      <c r="E415">
        <v>6.5620000000000003</v>
      </c>
      <c r="F415">
        <v>6.4009999999999998</v>
      </c>
      <c r="G415">
        <v>5.65</v>
      </c>
      <c r="H415">
        <v>5.65</v>
      </c>
      <c r="I415">
        <v>4.9000000000000004</v>
      </c>
      <c r="J415">
        <v>4.5490000000000004</v>
      </c>
      <c r="K415">
        <v>5.556</v>
      </c>
      <c r="L415">
        <v>2.0129999999999999</v>
      </c>
      <c r="M415">
        <v>1.5009999999999999</v>
      </c>
      <c r="N415">
        <v>0.161</v>
      </c>
      <c r="O415">
        <v>0.35099999999999998</v>
      </c>
      <c r="P415">
        <v>7.59</v>
      </c>
      <c r="Q415">
        <v>1.1599999999999999</v>
      </c>
      <c r="R415">
        <v>4.1219999999999999</v>
      </c>
      <c r="S415">
        <v>0</v>
      </c>
    </row>
    <row r="416" spans="2:19">
      <c r="B416">
        <v>2012</v>
      </c>
      <c r="C416">
        <v>5</v>
      </c>
      <c r="D416">
        <v>6.931</v>
      </c>
      <c r="E416">
        <v>6.484</v>
      </c>
      <c r="F416">
        <v>6.2789999999999999</v>
      </c>
      <c r="G416">
        <v>5.532</v>
      </c>
      <c r="H416">
        <v>5.5289999999999999</v>
      </c>
      <c r="I416">
        <v>4.7789999999999999</v>
      </c>
      <c r="J416">
        <v>4.407</v>
      </c>
      <c r="K416">
        <v>5.4459999999999997</v>
      </c>
      <c r="L416">
        <v>2.077</v>
      </c>
      <c r="M416">
        <v>1.5</v>
      </c>
      <c r="N416">
        <v>0.20499999999999999</v>
      </c>
      <c r="O416">
        <v>0.372</v>
      </c>
      <c r="P416">
        <v>7.57</v>
      </c>
      <c r="Q416">
        <v>1.1100000000000001</v>
      </c>
      <c r="R416">
        <v>3.7850000000000001</v>
      </c>
      <c r="S416">
        <v>0</v>
      </c>
    </row>
    <row r="417" spans="2:19">
      <c r="B417">
        <v>2012</v>
      </c>
      <c r="C417">
        <v>6</v>
      </c>
      <c r="D417">
        <v>7.056</v>
      </c>
      <c r="E417">
        <v>6.5990000000000002</v>
      </c>
      <c r="F417">
        <v>6.3410000000000002</v>
      </c>
      <c r="G417">
        <v>5.5819999999999999</v>
      </c>
      <c r="H417">
        <v>5.5810000000000004</v>
      </c>
      <c r="I417">
        <v>4.8209999999999997</v>
      </c>
      <c r="J417">
        <v>4.399</v>
      </c>
      <c r="K417">
        <v>5.4989999999999997</v>
      </c>
      <c r="L417">
        <v>2.2000000000000002</v>
      </c>
      <c r="M417">
        <v>1.52</v>
      </c>
      <c r="N417">
        <v>0.25800000000000001</v>
      </c>
      <c r="O417">
        <v>0.42199999999999999</v>
      </c>
      <c r="P417">
        <v>7.58</v>
      </c>
      <c r="Q417">
        <v>1.07</v>
      </c>
      <c r="R417">
        <v>3.7330000000000001</v>
      </c>
      <c r="S417">
        <v>0</v>
      </c>
    </row>
    <row r="418" spans="2:19">
      <c r="B418">
        <v>2012</v>
      </c>
      <c r="C418">
        <v>7</v>
      </c>
      <c r="D418">
        <v>6.9989999999999997</v>
      </c>
      <c r="E418">
        <v>6.66</v>
      </c>
      <c r="F418">
        <v>6.3920000000000003</v>
      </c>
      <c r="G418">
        <v>5.6230000000000002</v>
      </c>
      <c r="H418">
        <v>5.6180000000000003</v>
      </c>
      <c r="I418">
        <v>4.8440000000000003</v>
      </c>
      <c r="J418">
        <v>4.4450000000000003</v>
      </c>
      <c r="K418">
        <v>5.5519999999999996</v>
      </c>
      <c r="L418">
        <v>2.2149999999999999</v>
      </c>
      <c r="M418">
        <v>1.548</v>
      </c>
      <c r="N418">
        <v>0.26800000000000002</v>
      </c>
      <c r="O418">
        <v>0.39900000000000002</v>
      </c>
      <c r="P418">
        <v>7.62</v>
      </c>
      <c r="Q418">
        <v>1.1100000000000001</v>
      </c>
      <c r="R418">
        <v>3.9039999999999999</v>
      </c>
      <c r="S418">
        <v>0</v>
      </c>
    </row>
    <row r="419" spans="2:19">
      <c r="B419">
        <v>2012</v>
      </c>
      <c r="C419">
        <v>8</v>
      </c>
      <c r="D419">
        <v>6.8310000000000004</v>
      </c>
      <c r="E419">
        <v>6.6319999999999997</v>
      </c>
      <c r="F419">
        <v>6.42</v>
      </c>
      <c r="G419">
        <v>5.657</v>
      </c>
      <c r="H419">
        <v>5.6479999999999997</v>
      </c>
      <c r="I419">
        <v>4.875</v>
      </c>
      <c r="J419">
        <v>4.5650000000000004</v>
      </c>
      <c r="K419">
        <v>5.5979999999999999</v>
      </c>
      <c r="L419">
        <v>2.0670000000000002</v>
      </c>
      <c r="M419">
        <v>1.5449999999999999</v>
      </c>
      <c r="N419">
        <v>0.21199999999999999</v>
      </c>
      <c r="O419">
        <v>0.31</v>
      </c>
      <c r="P419">
        <v>7.59</v>
      </c>
      <c r="Q419">
        <v>1.1200000000000001</v>
      </c>
      <c r="R419">
        <v>4.0110000000000001</v>
      </c>
      <c r="S419">
        <v>0</v>
      </c>
    </row>
    <row r="420" spans="2:19">
      <c r="B420">
        <v>2012</v>
      </c>
      <c r="C420">
        <v>9</v>
      </c>
      <c r="D420">
        <v>6.835</v>
      </c>
      <c r="E420">
        <v>6.569</v>
      </c>
      <c r="F420">
        <v>6.4219999999999997</v>
      </c>
      <c r="G420">
        <v>5.6669999999999998</v>
      </c>
      <c r="H420">
        <v>5.6619999999999999</v>
      </c>
      <c r="I420">
        <v>4.9020000000000001</v>
      </c>
      <c r="J420">
        <v>4.6669999999999998</v>
      </c>
      <c r="K420">
        <v>5.6180000000000003</v>
      </c>
      <c r="L420">
        <v>1.9019999999999999</v>
      </c>
      <c r="M420">
        <v>1.52</v>
      </c>
      <c r="N420">
        <v>0.14699999999999999</v>
      </c>
      <c r="O420">
        <v>0.23499999999999999</v>
      </c>
      <c r="P420">
        <v>7.58</v>
      </c>
      <c r="Q420">
        <v>1.1200000000000001</v>
      </c>
      <c r="R420">
        <v>4.399</v>
      </c>
      <c r="S420">
        <v>0</v>
      </c>
    </row>
    <row r="421" spans="2:19">
      <c r="B421">
        <v>2012</v>
      </c>
      <c r="C421">
        <v>10</v>
      </c>
      <c r="D421">
        <v>6.9550000000000001</v>
      </c>
      <c r="E421">
        <v>6.601</v>
      </c>
      <c r="F421">
        <v>6.4459999999999997</v>
      </c>
      <c r="G421">
        <v>5.6909999999999998</v>
      </c>
      <c r="H421">
        <v>5.6920000000000002</v>
      </c>
      <c r="I421">
        <v>4.9370000000000003</v>
      </c>
      <c r="J421">
        <v>4.6059999999999999</v>
      </c>
      <c r="K421">
        <v>5.6040000000000001</v>
      </c>
      <c r="L421">
        <v>1.9950000000000001</v>
      </c>
      <c r="M421">
        <v>1.5089999999999999</v>
      </c>
      <c r="N421">
        <v>0.155</v>
      </c>
      <c r="O421">
        <v>0.33100000000000002</v>
      </c>
      <c r="P421">
        <v>7.54</v>
      </c>
      <c r="Q421">
        <v>1.0900000000000001</v>
      </c>
      <c r="R421">
        <v>4.0549999999999997</v>
      </c>
      <c r="S421">
        <v>0</v>
      </c>
    </row>
    <row r="422" spans="2:19">
      <c r="B422">
        <v>2012</v>
      </c>
      <c r="C422">
        <v>11</v>
      </c>
      <c r="D422">
        <v>7.11</v>
      </c>
      <c r="E422">
        <v>6.7089999999999996</v>
      </c>
      <c r="F422">
        <v>6.4939999999999998</v>
      </c>
      <c r="G422">
        <v>5.74</v>
      </c>
      <c r="H422">
        <v>5.7450000000000001</v>
      </c>
      <c r="I422">
        <v>4.9960000000000004</v>
      </c>
      <c r="J422">
        <v>4.569</v>
      </c>
      <c r="K422">
        <v>5.6390000000000002</v>
      </c>
      <c r="L422">
        <v>2.14</v>
      </c>
      <c r="M422">
        <v>1.498</v>
      </c>
      <c r="N422">
        <v>0.215</v>
      </c>
      <c r="O422">
        <v>0.42699999999999999</v>
      </c>
      <c r="P422">
        <v>7.53</v>
      </c>
      <c r="Q422">
        <v>1.06</v>
      </c>
      <c r="R422">
        <v>3.8580000000000001</v>
      </c>
      <c r="S422">
        <v>0</v>
      </c>
    </row>
    <row r="423" spans="2:19">
      <c r="B423">
        <v>2012</v>
      </c>
      <c r="C423">
        <v>12</v>
      </c>
      <c r="D423">
        <v>7.2480000000000002</v>
      </c>
      <c r="E423">
        <v>6.7910000000000004</v>
      </c>
      <c r="F423">
        <v>6.54</v>
      </c>
      <c r="G423">
        <v>5.7919999999999998</v>
      </c>
      <c r="H423">
        <v>5.7930000000000001</v>
      </c>
      <c r="I423">
        <v>5.0449999999999999</v>
      </c>
      <c r="J423">
        <v>4.6029999999999998</v>
      </c>
      <c r="K423">
        <v>5.6970000000000001</v>
      </c>
      <c r="L423">
        <v>2.1890000000000001</v>
      </c>
      <c r="M423">
        <v>1.496</v>
      </c>
      <c r="N423">
        <v>0.251</v>
      </c>
      <c r="O423">
        <v>0.442</v>
      </c>
      <c r="P423">
        <v>7.51</v>
      </c>
      <c r="Q423">
        <v>1.1000000000000001</v>
      </c>
      <c r="R423">
        <v>3.9169999999999998</v>
      </c>
      <c r="S423">
        <v>0</v>
      </c>
    </row>
    <row r="424" spans="2:19">
      <c r="B424">
        <v>2013</v>
      </c>
      <c r="C424">
        <v>1</v>
      </c>
      <c r="D424">
        <v>6.98</v>
      </c>
      <c r="E424">
        <v>6.6079999999999997</v>
      </c>
      <c r="F424">
        <v>6.3579999999999997</v>
      </c>
      <c r="G424">
        <v>5.5970000000000004</v>
      </c>
      <c r="H424">
        <v>5.5880000000000001</v>
      </c>
      <c r="I424">
        <v>4.8170000000000002</v>
      </c>
      <c r="J424">
        <v>4.4370000000000003</v>
      </c>
      <c r="K424">
        <v>5.5229999999999997</v>
      </c>
      <c r="L424">
        <v>2.1720000000000002</v>
      </c>
      <c r="M424">
        <v>1.5409999999999999</v>
      </c>
      <c r="N424">
        <v>0.25</v>
      </c>
      <c r="O424">
        <v>0.38</v>
      </c>
      <c r="P424">
        <v>7.53</v>
      </c>
      <c r="Q424">
        <v>1.02</v>
      </c>
      <c r="R424">
        <v>3.7730000000000001</v>
      </c>
      <c r="S424">
        <v>0</v>
      </c>
    </row>
    <row r="425" spans="2:19">
      <c r="B425">
        <v>2013</v>
      </c>
      <c r="C425">
        <v>2</v>
      </c>
      <c r="D425">
        <v>6.8520000000000003</v>
      </c>
      <c r="E425">
        <v>6.48</v>
      </c>
      <c r="F425">
        <v>6.2560000000000002</v>
      </c>
      <c r="G425">
        <v>5.5119999999999996</v>
      </c>
      <c r="H425">
        <v>5.4989999999999997</v>
      </c>
      <c r="I425">
        <v>4.742</v>
      </c>
      <c r="J425">
        <v>4.452</v>
      </c>
      <c r="K425">
        <v>5.4660000000000002</v>
      </c>
      <c r="L425">
        <v>2.028</v>
      </c>
      <c r="M425">
        <v>1.514</v>
      </c>
      <c r="N425">
        <v>0.224</v>
      </c>
      <c r="O425">
        <v>0.28999999999999998</v>
      </c>
      <c r="P425">
        <v>7.58</v>
      </c>
      <c r="Q425">
        <v>1.1000000000000001</v>
      </c>
      <c r="R425">
        <v>3.94</v>
      </c>
      <c r="S425">
        <v>0</v>
      </c>
    </row>
    <row r="426" spans="2:19">
      <c r="B426">
        <v>2013</v>
      </c>
      <c r="C426">
        <v>3</v>
      </c>
      <c r="D426">
        <v>6.8070000000000004</v>
      </c>
      <c r="E426">
        <v>6.4690000000000003</v>
      </c>
      <c r="F426">
        <v>6.2960000000000003</v>
      </c>
      <c r="G426">
        <v>5.5339999999999998</v>
      </c>
      <c r="H426">
        <v>5.5259999999999998</v>
      </c>
      <c r="I426">
        <v>4.7549999999999999</v>
      </c>
      <c r="J426">
        <v>4.4930000000000003</v>
      </c>
      <c r="K426">
        <v>5.4809999999999999</v>
      </c>
      <c r="L426">
        <v>1.976</v>
      </c>
      <c r="M426">
        <v>1.5409999999999999</v>
      </c>
      <c r="N426">
        <v>0.17299999999999999</v>
      </c>
      <c r="O426">
        <v>0.26200000000000001</v>
      </c>
      <c r="P426">
        <v>7.55</v>
      </c>
      <c r="Q426">
        <v>1.07</v>
      </c>
      <c r="R426">
        <v>4.2309999999999999</v>
      </c>
      <c r="S426">
        <v>0</v>
      </c>
    </row>
    <row r="427" spans="2:19">
      <c r="B427">
        <v>2013</v>
      </c>
      <c r="C427">
        <v>4</v>
      </c>
      <c r="D427">
        <v>6.8410000000000002</v>
      </c>
      <c r="E427">
        <v>6.4279999999999999</v>
      </c>
      <c r="F427">
        <v>6.2709999999999999</v>
      </c>
      <c r="G427">
        <v>5.5090000000000003</v>
      </c>
      <c r="H427">
        <v>5.5069999999999997</v>
      </c>
      <c r="I427">
        <v>4.7430000000000003</v>
      </c>
      <c r="J427">
        <v>4.4009999999999998</v>
      </c>
      <c r="K427">
        <v>5.4139999999999997</v>
      </c>
      <c r="L427">
        <v>2.0270000000000001</v>
      </c>
      <c r="M427">
        <v>1.528</v>
      </c>
      <c r="N427">
        <v>0.157</v>
      </c>
      <c r="O427">
        <v>0.34200000000000003</v>
      </c>
      <c r="P427">
        <v>7.5</v>
      </c>
      <c r="Q427">
        <v>1.06</v>
      </c>
      <c r="R427">
        <v>3.9009999999999998</v>
      </c>
      <c r="S427">
        <v>0</v>
      </c>
    </row>
    <row r="428" spans="2:19">
      <c r="B428">
        <v>2013</v>
      </c>
      <c r="C428">
        <v>5</v>
      </c>
      <c r="D428">
        <v>6.8959999999999999</v>
      </c>
      <c r="E428">
        <v>6.492</v>
      </c>
      <c r="F428">
        <v>6.2930000000000001</v>
      </c>
      <c r="G428">
        <v>5.5339999999999998</v>
      </c>
      <c r="H428">
        <v>5.5339999999999998</v>
      </c>
      <c r="I428">
        <v>4.7750000000000004</v>
      </c>
      <c r="J428">
        <v>4.3879999999999999</v>
      </c>
      <c r="K428">
        <v>5.44</v>
      </c>
      <c r="L428">
        <v>2.1040000000000001</v>
      </c>
      <c r="M428">
        <v>1.518</v>
      </c>
      <c r="N428">
        <v>0.19900000000000001</v>
      </c>
      <c r="O428">
        <v>0.38700000000000001</v>
      </c>
      <c r="P428">
        <v>7.49</v>
      </c>
      <c r="Q428">
        <v>1.01</v>
      </c>
      <c r="R428">
        <v>3.7989999999999999</v>
      </c>
      <c r="S428">
        <v>0</v>
      </c>
    </row>
    <row r="429" spans="2:19">
      <c r="B429">
        <v>2013</v>
      </c>
      <c r="C429">
        <v>6</v>
      </c>
      <c r="D429">
        <v>7.0519999999999996</v>
      </c>
      <c r="E429">
        <v>6.5869999999999997</v>
      </c>
      <c r="F429">
        <v>6.3419999999999996</v>
      </c>
      <c r="G429">
        <v>5.5880000000000001</v>
      </c>
      <c r="H429">
        <v>5.585</v>
      </c>
      <c r="I429">
        <v>4.8280000000000003</v>
      </c>
      <c r="J429">
        <v>4.4420000000000002</v>
      </c>
      <c r="K429">
        <v>5.5140000000000002</v>
      </c>
      <c r="L429">
        <v>2.145</v>
      </c>
      <c r="M429">
        <v>1.514</v>
      </c>
      <c r="N429">
        <v>0.245</v>
      </c>
      <c r="O429">
        <v>0.38600000000000001</v>
      </c>
      <c r="P429">
        <v>7.53</v>
      </c>
      <c r="Q429">
        <v>1.04</v>
      </c>
      <c r="R429">
        <v>3.9079999999999999</v>
      </c>
      <c r="S429">
        <v>0</v>
      </c>
    </row>
    <row r="430" spans="2:19">
      <c r="B430">
        <v>2013</v>
      </c>
      <c r="C430">
        <v>7</v>
      </c>
      <c r="D430">
        <v>7.032</v>
      </c>
      <c r="E430">
        <v>6.6470000000000002</v>
      </c>
      <c r="F430">
        <v>6.3890000000000002</v>
      </c>
      <c r="G430">
        <v>5.65</v>
      </c>
      <c r="H430">
        <v>5.6429999999999998</v>
      </c>
      <c r="I430">
        <v>4.8979999999999997</v>
      </c>
      <c r="J430">
        <v>4.5430000000000001</v>
      </c>
      <c r="K430">
        <v>5.5949999999999998</v>
      </c>
      <c r="L430">
        <v>2.1040000000000001</v>
      </c>
      <c r="M430">
        <v>1.4910000000000001</v>
      </c>
      <c r="N430">
        <v>0.25800000000000001</v>
      </c>
      <c r="O430">
        <v>0.35499999999999998</v>
      </c>
      <c r="P430">
        <v>7.55</v>
      </c>
      <c r="Q430">
        <v>1.1000000000000001</v>
      </c>
      <c r="R430">
        <v>4.0010000000000003</v>
      </c>
      <c r="S430">
        <v>0</v>
      </c>
    </row>
    <row r="431" spans="2:19">
      <c r="B431">
        <v>2013</v>
      </c>
      <c r="C431">
        <v>8</v>
      </c>
      <c r="D431">
        <v>6.9130000000000003</v>
      </c>
      <c r="E431">
        <v>6.6319999999999997</v>
      </c>
      <c r="F431">
        <v>6.4109999999999996</v>
      </c>
      <c r="G431">
        <v>5.6740000000000004</v>
      </c>
      <c r="H431">
        <v>5.6719999999999997</v>
      </c>
      <c r="I431">
        <v>4.9320000000000004</v>
      </c>
      <c r="J431">
        <v>4.63</v>
      </c>
      <c r="K431">
        <v>5.6310000000000002</v>
      </c>
      <c r="L431">
        <v>2.0019999999999998</v>
      </c>
      <c r="M431">
        <v>1.4790000000000001</v>
      </c>
      <c r="N431">
        <v>0.221</v>
      </c>
      <c r="O431">
        <v>0.30199999999999999</v>
      </c>
      <c r="P431">
        <v>7.57</v>
      </c>
      <c r="Q431">
        <v>1.1100000000000001</v>
      </c>
      <c r="R431">
        <v>4.226</v>
      </c>
      <c r="S431">
        <v>0</v>
      </c>
    </row>
    <row r="432" spans="2:19">
      <c r="B432">
        <v>2013</v>
      </c>
      <c r="C432">
        <v>9</v>
      </c>
      <c r="D432">
        <v>6.8230000000000004</v>
      </c>
      <c r="E432">
        <v>6.6109999999999998</v>
      </c>
      <c r="F432">
        <v>6.4580000000000002</v>
      </c>
      <c r="G432">
        <v>5.7140000000000004</v>
      </c>
      <c r="H432">
        <v>5.71</v>
      </c>
      <c r="I432">
        <v>4.9610000000000003</v>
      </c>
      <c r="J432">
        <v>4.7030000000000003</v>
      </c>
      <c r="K432">
        <v>5.657</v>
      </c>
      <c r="L432">
        <v>1.9079999999999999</v>
      </c>
      <c r="M432">
        <v>1.4970000000000001</v>
      </c>
      <c r="N432">
        <v>0.152</v>
      </c>
      <c r="O432">
        <v>0.25800000000000001</v>
      </c>
      <c r="P432">
        <v>7.52</v>
      </c>
      <c r="Q432">
        <v>1.1599999999999999</v>
      </c>
      <c r="R432">
        <v>4.4630000000000001</v>
      </c>
      <c r="S432">
        <v>0</v>
      </c>
    </row>
    <row r="433" spans="2:19">
      <c r="B433">
        <v>2013</v>
      </c>
      <c r="C433">
        <v>10</v>
      </c>
      <c r="D433">
        <v>6.8250000000000002</v>
      </c>
      <c r="E433">
        <v>6.5369999999999999</v>
      </c>
      <c r="F433">
        <v>6.4039999999999999</v>
      </c>
      <c r="G433">
        <v>5.657</v>
      </c>
      <c r="H433">
        <v>5.6520000000000001</v>
      </c>
      <c r="I433">
        <v>4.9009999999999998</v>
      </c>
      <c r="J433">
        <v>4.6139999999999999</v>
      </c>
      <c r="K433">
        <v>5.5759999999999996</v>
      </c>
      <c r="L433">
        <v>1.923</v>
      </c>
      <c r="M433">
        <v>1.5029999999999999</v>
      </c>
      <c r="N433">
        <v>0.13300000000000001</v>
      </c>
      <c r="O433">
        <v>0.28699999999999998</v>
      </c>
      <c r="P433">
        <v>7.52</v>
      </c>
      <c r="Q433">
        <v>1.1599999999999999</v>
      </c>
      <c r="R433">
        <v>4.34</v>
      </c>
      <c r="S433">
        <v>0</v>
      </c>
    </row>
    <row r="434" spans="2:19">
      <c r="B434">
        <v>2013</v>
      </c>
      <c r="C434">
        <v>11</v>
      </c>
      <c r="D434">
        <v>6.8360000000000003</v>
      </c>
      <c r="E434">
        <v>6.6319999999999997</v>
      </c>
      <c r="F434">
        <v>6.4240000000000004</v>
      </c>
      <c r="G434">
        <v>5.6639999999999997</v>
      </c>
      <c r="H434">
        <v>5.6609999999999996</v>
      </c>
      <c r="I434">
        <v>4.8979999999999997</v>
      </c>
      <c r="J434">
        <v>4.5</v>
      </c>
      <c r="K434">
        <v>5.5659999999999998</v>
      </c>
      <c r="L434">
        <v>2.1320000000000001</v>
      </c>
      <c r="M434">
        <v>1.526</v>
      </c>
      <c r="N434">
        <v>0.20899999999999999</v>
      </c>
      <c r="O434">
        <v>0.39800000000000002</v>
      </c>
      <c r="P434">
        <v>7.5</v>
      </c>
      <c r="Q434">
        <v>1.0900000000000001</v>
      </c>
      <c r="R434">
        <v>3.9710000000000001</v>
      </c>
      <c r="S434">
        <v>0</v>
      </c>
    </row>
    <row r="435" spans="2:19">
      <c r="B435">
        <v>2013</v>
      </c>
      <c r="C435">
        <v>12</v>
      </c>
      <c r="D435">
        <v>7.0590000000000002</v>
      </c>
      <c r="E435">
        <v>6.64</v>
      </c>
      <c r="F435">
        <v>6.37</v>
      </c>
      <c r="G435">
        <v>5.6</v>
      </c>
      <c r="H435">
        <v>5.6</v>
      </c>
      <c r="I435">
        <v>4.8310000000000004</v>
      </c>
      <c r="J435">
        <v>4.3819999999999997</v>
      </c>
      <c r="K435">
        <v>5.5110000000000001</v>
      </c>
      <c r="L435">
        <v>2.258</v>
      </c>
      <c r="M435">
        <v>1.5389999999999999</v>
      </c>
      <c r="N435">
        <v>0.27</v>
      </c>
      <c r="O435">
        <v>0.44900000000000001</v>
      </c>
      <c r="P435">
        <v>7.53</v>
      </c>
      <c r="Q435">
        <v>1.05</v>
      </c>
      <c r="R435">
        <v>3.774</v>
      </c>
      <c r="S4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5:N44"/>
  <sheetViews>
    <sheetView workbookViewId="0">
      <selection activeCell="I2" sqref="I2"/>
    </sheetView>
  </sheetViews>
  <sheetFormatPr defaultRowHeight="15"/>
  <sheetData>
    <row r="5" spans="2:14">
      <c r="B5" s="17" t="s">
        <v>59</v>
      </c>
      <c r="N5" s="2" t="s">
        <v>60</v>
      </c>
    </row>
    <row r="6" spans="2:14">
      <c r="B6" s="17" t="s">
        <v>5</v>
      </c>
      <c r="N6" s="2" t="s">
        <v>5</v>
      </c>
    </row>
    <row r="7" spans="2:14">
      <c r="B7" s="17" t="s">
        <v>3</v>
      </c>
      <c r="N7" s="2" t="s">
        <v>3</v>
      </c>
    </row>
    <row r="8" spans="2:14">
      <c r="B8" s="17" t="s">
        <v>61</v>
      </c>
      <c r="N8" s="2" t="s">
        <v>61</v>
      </c>
    </row>
    <row r="9" spans="2:14">
      <c r="B9" s="17" t="s">
        <v>62</v>
      </c>
      <c r="N9" s="2" t="s">
        <v>62</v>
      </c>
    </row>
    <row r="10" spans="2:14">
      <c r="B10" s="17" t="s">
        <v>63</v>
      </c>
      <c r="N10" s="2" t="s">
        <v>14</v>
      </c>
    </row>
    <row r="11" spans="2:14">
      <c r="B11" s="17" t="s">
        <v>3</v>
      </c>
      <c r="N11" s="2" t="s">
        <v>3</v>
      </c>
    </row>
    <row r="12" spans="2:14">
      <c r="B12" s="17" t="s">
        <v>6</v>
      </c>
      <c r="N12" s="2" t="s">
        <v>6</v>
      </c>
    </row>
    <row r="13" spans="2:14">
      <c r="B13" s="17" t="s">
        <v>7</v>
      </c>
      <c r="N13" s="2" t="s">
        <v>7</v>
      </c>
    </row>
    <row r="14" spans="2:14">
      <c r="B14" s="18" t="s">
        <v>64</v>
      </c>
      <c r="N14" s="1" t="s">
        <v>65</v>
      </c>
    </row>
    <row r="15" spans="2:14">
      <c r="B15" s="18" t="s">
        <v>66</v>
      </c>
      <c r="N15" s="1" t="s">
        <v>67</v>
      </c>
    </row>
    <row r="16" spans="2:14">
      <c r="B16" s="18" t="s">
        <v>68</v>
      </c>
      <c r="N16" s="1" t="s">
        <v>69</v>
      </c>
    </row>
    <row r="17" spans="2:14">
      <c r="B17" s="18" t="s">
        <v>70</v>
      </c>
      <c r="N17" s="1" t="s">
        <v>71</v>
      </c>
    </row>
    <row r="18" spans="2:14">
      <c r="B18" s="18" t="s">
        <v>72</v>
      </c>
      <c r="N18" s="1" t="s">
        <v>73</v>
      </c>
    </row>
    <row r="19" spans="2:14">
      <c r="B19" s="18" t="s">
        <v>74</v>
      </c>
      <c r="N19" s="1" t="s">
        <v>75</v>
      </c>
    </row>
    <row r="20" spans="2:14">
      <c r="B20" s="18" t="s">
        <v>76</v>
      </c>
      <c r="N20" s="1" t="s">
        <v>77</v>
      </c>
    </row>
    <row r="21" spans="2:14">
      <c r="B21" s="18" t="s">
        <v>78</v>
      </c>
      <c r="N21" s="1" t="s">
        <v>79</v>
      </c>
    </row>
    <row r="22" spans="2:14">
      <c r="B22" s="18" t="s">
        <v>80</v>
      </c>
      <c r="N22" s="1" t="s">
        <v>81</v>
      </c>
    </row>
    <row r="23" spans="2:14">
      <c r="B23" s="18" t="s">
        <v>82</v>
      </c>
      <c r="N23" s="1" t="s">
        <v>83</v>
      </c>
    </row>
    <row r="24" spans="2:14">
      <c r="B24" s="18" t="s">
        <v>84</v>
      </c>
      <c r="N24" s="1" t="s">
        <v>85</v>
      </c>
    </row>
    <row r="25" spans="2:14">
      <c r="B25" s="18" t="s">
        <v>86</v>
      </c>
      <c r="N25" s="1" t="s">
        <v>87</v>
      </c>
    </row>
    <row r="26" spans="2:14">
      <c r="B26" s="18" t="s">
        <v>88</v>
      </c>
      <c r="N26" s="1" t="s">
        <v>89</v>
      </c>
    </row>
    <row r="27" spans="2:14">
      <c r="B27" s="18" t="s">
        <v>90</v>
      </c>
      <c r="N27" s="1" t="s">
        <v>15</v>
      </c>
    </row>
    <row r="28" spans="2:14">
      <c r="B28" s="18" t="s">
        <v>91</v>
      </c>
      <c r="N28" s="1" t="s">
        <v>91</v>
      </c>
    </row>
    <row r="29" spans="2:14">
      <c r="B29" s="18" t="s">
        <v>92</v>
      </c>
      <c r="N29" s="1" t="s">
        <v>92</v>
      </c>
    </row>
    <row r="30" spans="2:14">
      <c r="B30" s="18" t="s">
        <v>93</v>
      </c>
      <c r="N30" s="1" t="s">
        <v>93</v>
      </c>
    </row>
    <row r="31" spans="2:14">
      <c r="B31" s="18" t="s">
        <v>94</v>
      </c>
      <c r="N31" s="1" t="s">
        <v>94</v>
      </c>
    </row>
    <row r="32" spans="2:14">
      <c r="B32" s="18" t="s">
        <v>95</v>
      </c>
      <c r="N32" s="1" t="s">
        <v>95</v>
      </c>
    </row>
    <row r="33" spans="2:14">
      <c r="B33" s="18" t="s">
        <v>96</v>
      </c>
      <c r="N33" s="1" t="s">
        <v>96</v>
      </c>
    </row>
    <row r="34" spans="2:14">
      <c r="B34" s="18" t="s">
        <v>3</v>
      </c>
      <c r="N34" s="1" t="s">
        <v>3</v>
      </c>
    </row>
    <row r="35" spans="2:14">
      <c r="B35" s="18" t="s">
        <v>8</v>
      </c>
      <c r="N35" s="1" t="s">
        <v>8</v>
      </c>
    </row>
    <row r="36" spans="2:14">
      <c r="B36" s="18" t="s">
        <v>3</v>
      </c>
      <c r="N36" s="1" t="s">
        <v>3</v>
      </c>
    </row>
    <row r="37" spans="2:14">
      <c r="B37" s="19" t="s">
        <v>9</v>
      </c>
      <c r="N37" s="3" t="s">
        <v>9</v>
      </c>
    </row>
    <row r="38" spans="2:14">
      <c r="B38" s="18" t="s">
        <v>3</v>
      </c>
      <c r="N38" s="1" t="s">
        <v>3</v>
      </c>
    </row>
    <row r="39" spans="2:14">
      <c r="B39" s="18" t="s">
        <v>3</v>
      </c>
      <c r="N39" s="1" t="s">
        <v>3</v>
      </c>
    </row>
    <row r="40" spans="2:14">
      <c r="B40" s="18" t="s">
        <v>10</v>
      </c>
      <c r="N40" s="1" t="s">
        <v>10</v>
      </c>
    </row>
    <row r="41" spans="2:14">
      <c r="B41" s="18" t="s">
        <v>11</v>
      </c>
      <c r="N41" s="1" t="s">
        <v>11</v>
      </c>
    </row>
    <row r="42" spans="2:14">
      <c r="B42" s="18" t="s">
        <v>12</v>
      </c>
      <c r="N42" s="1" t="s">
        <v>12</v>
      </c>
    </row>
    <row r="43" spans="2:14">
      <c r="B43" s="19" t="s">
        <v>13</v>
      </c>
      <c r="N43" s="3" t="s">
        <v>13</v>
      </c>
    </row>
    <row r="44" spans="2:14">
      <c r="B44" s="20"/>
    </row>
  </sheetData>
  <hyperlinks>
    <hyperlink ref="B37" r:id="rId1" display="http://tidesandcurrents.noaa.gov/station_info.shtml?stn=9418767+NORTH+SPIT,+HUMBOLDT+BAY,+CA"/>
    <hyperlink ref="B43" r:id="rId2" display="http://www.ngs.noaa.gov/cgi-bin/ngs_opsd.prl?PID=LV0361&amp;EPOCH=1983-2001"/>
    <hyperlink ref="N37" r:id="rId3" display="http://tidesandcurrents.noaa.gov/station_info.shtml?stn=9418767+NORTH+SPIT,+HUMBOLDT+BAY,+CA"/>
    <hyperlink ref="N43" r:id="rId4" display="http://www.ngs.noaa.gov/cgi-bin/ngs_opsd.prl?PID=LV0361&amp;EPOCH=1960-19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NS_MSL 1977-2013</vt:lpstr>
      <vt:lpstr>SeasonalCycle_PivTab</vt:lpstr>
      <vt:lpstr>NOAA Raw data 1977-Dec2013</vt:lpstr>
      <vt:lpstr>NorthSpit Datums</vt:lpstr>
      <vt:lpstr>Plot_MSL_1933-2013</vt:lpstr>
      <vt:lpstr>Plot_MSL_1933-2013_AnnCycRemove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Anderson</dc:creator>
  <cp:lastModifiedBy>Jeff</cp:lastModifiedBy>
  <cp:lastPrinted>2013-03-26T15:39:35Z</cp:lastPrinted>
  <dcterms:created xsi:type="dcterms:W3CDTF">2010-07-15T15:35:14Z</dcterms:created>
  <dcterms:modified xsi:type="dcterms:W3CDTF">2014-06-25T01:07:48Z</dcterms:modified>
</cp:coreProperties>
</file>